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5" i="1" l="1"/>
  <c r="G34" i="1"/>
  <c r="G22" i="1"/>
  <c r="G21" i="1"/>
  <c r="G24" i="1" l="1"/>
  <c r="G23" i="1" l="1"/>
  <c r="G20" i="1"/>
  <c r="G25" i="1" l="1"/>
  <c r="C68" i="1"/>
  <c r="G50" i="1"/>
  <c r="C64" i="1" l="1"/>
  <c r="G41" i="1"/>
  <c r="C67" i="1" s="1"/>
  <c r="G36" i="1"/>
  <c r="C66" i="1" s="1"/>
  <c r="G47" i="1" l="1"/>
  <c r="G48" i="1" s="1"/>
  <c r="G49" i="1" l="1"/>
  <c r="C69" i="1"/>
  <c r="D75" i="1" l="1"/>
  <c r="G51" i="1"/>
  <c r="E75" i="1"/>
  <c r="C75" i="1"/>
  <c r="C70" i="1"/>
  <c r="D67" i="1" l="1"/>
  <c r="D68" i="1"/>
  <c r="D66" i="1"/>
  <c r="D64" i="1"/>
  <c r="D69" i="1"/>
  <c r="D70" i="1" l="1"/>
</calcChain>
</file>

<file path=xl/sharedStrings.xml><?xml version="1.0" encoding="utf-8"?>
<sst xmlns="http://schemas.openxmlformats.org/spreadsheetml/2006/main" count="118" uniqueCount="87">
  <si>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</si>
  <si>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</si>
  <si>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</si>
  <si>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</si>
  <si>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</si>
  <si>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</si>
  <si>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</si>
  <si>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</si>
  <si>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</si>
  <si>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</si>
  <si>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COSECHA, cada 35 dias  según condiciones. Desde 4 a 6 cortes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</si>
  <si>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</si>
  <si>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</si>
  <si>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</si>
  <si>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</si>
  <si>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</si>
  <si>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</si>
  <si>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</si>
  <si>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</si>
  <si>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</si>
  <si>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</si>
  <si>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</si>
  <si>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</si>
  <si>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</si>
  <si>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</si>
  <si>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</si>
  <si>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</si>
  <si>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</si>
  <si>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</si>
  <si>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</si>
  <si>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</si>
  <si>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AGOSTO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</si>
  <si>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</si>
  <si>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</si>
  <si>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</si>
  <si>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</si>
  <si>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</si>
  <si>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</si>
  <si>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</si>
  <si>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</si>
  <si>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</si>
  <si>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</si>
  <si>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</si>
  <si>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</si>
  <si>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</si>
  <si>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</si>
  <si>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</si>
  <si>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</si>
  <si>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</si>
  <si>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</si>
  <si>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</si>
  <si>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</si>
  <si>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</si>
  <si>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</si>
  <si>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</si>
  <si>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</si>
  <si>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</si>
  <si>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</si>
  <si>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</si>
  <si>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LEÑA</t>
  </si>
  <si>
    <t>EUCALIPTHUS</t>
  </si>
  <si>
    <t>INCENDIO</t>
  </si>
  <si>
    <t>MERC. LOCAL</t>
  </si>
  <si>
    <t>VOLTEO ARBOLES</t>
  </si>
  <si>
    <t>Agosto/Enero</t>
  </si>
  <si>
    <t>TROZADURA ARBOLES</t>
  </si>
  <si>
    <t>ASTILLADO</t>
  </si>
  <si>
    <t>MOVIMIENTO ASTILLAS</t>
  </si>
  <si>
    <t>ALMACENADO ASTILLAS</t>
  </si>
  <si>
    <t>ARRIENDO MOTOSIERRA</t>
  </si>
  <si>
    <t>J/M</t>
  </si>
  <si>
    <t>Enero/Febrero</t>
  </si>
  <si>
    <t>ARRIENDO MAQUINA TROZADORA</t>
  </si>
  <si>
    <t>$/metro</t>
  </si>
  <si>
    <t>PLANTAS EUCALIPTUS</t>
  </si>
  <si>
    <t>HAS</t>
  </si>
  <si>
    <t>Diciembre/Enero</t>
  </si>
  <si>
    <t>RENDIMIENTO (M3/Há.)</t>
  </si>
  <si>
    <t>Rendimiento (M3/hà)</t>
  </si>
  <si>
    <t>Costo unitario ($/M3) (*)</t>
  </si>
  <si>
    <t>ESCENARIOS COSTO UNITARIO  ($/M3)</t>
  </si>
  <si>
    <t>PRECIO ESPERADO ($/M3)</t>
  </si>
  <si>
    <t>ABRIL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</si>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</sst>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horizontal="right" vertical="center"/>
    </xf>
    <xf numFmtId="0" fontId="6" fillId="8" borderId="2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164" fontId="0" fillId="0" borderId="1" xfId="0" applyNumberFormat="1" applyBorder="1"/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971807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66750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showGridLines="0" tabSelected="1" zoomScale="87" zoomScaleNormal="87" workbookViewId="0">
      <selection activeCell="J13" sqref="J13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31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8" width="16.2851562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2" customHeight="1" x14ac:dyDescent="0.25">
      <c r="A8" s="13"/>
      <c r="B8" s="40" t="s">
        <v>0</v>
      </c>
      <c r="C8" s="41" t="s">
        <v>59</v>
      </c>
      <c r="D8" s="15"/>
      <c r="E8" s="116" t="s">
        <v>77</v>
      </c>
      <c r="F8" s="117"/>
      <c r="G8" s="42">
        <v>300</v>
      </c>
    </row>
    <row r="9" spans="1:7" ht="29.25" customHeight="1" x14ac:dyDescent="0.25">
      <c r="A9" s="13"/>
      <c r="B9" s="3" t="s">
        <v>1</v>
      </c>
      <c r="C9" s="4" t="s">
        <v>60</v>
      </c>
      <c r="D9" s="15"/>
      <c r="E9" s="114" t="s">
        <v>2</v>
      </c>
      <c r="F9" s="115"/>
      <c r="G9" s="5" t="s">
        <v>82</v>
      </c>
    </row>
    <row r="10" spans="1:7" ht="18" customHeight="1" x14ac:dyDescent="0.25">
      <c r="A10" s="13"/>
      <c r="B10" s="3" t="s">
        <v>3</v>
      </c>
      <c r="C10" s="5" t="s">
        <v>4</v>
      </c>
      <c r="D10" s="15"/>
      <c r="E10" s="114" t="s">
        <v>81</v>
      </c>
      <c r="F10" s="115"/>
      <c r="G10" s="44">
        <v>30000</v>
      </c>
    </row>
    <row r="11" spans="1:7" ht="11.25" customHeight="1" x14ac:dyDescent="0.25">
      <c r="A11" s="13"/>
      <c r="B11" s="3" t="s">
        <v>5</v>
      </c>
      <c r="C11" s="6" t="s">
        <v>83</v>
      </c>
      <c r="D11" s="15"/>
      <c r="E11" s="45" t="s">
        <v>6</v>
      </c>
      <c r="F11" s="46"/>
      <c r="G11" s="8">
        <v>14625000</v>
      </c>
    </row>
    <row r="12" spans="1:7" ht="11.25" customHeight="1" x14ac:dyDescent="0.25">
      <c r="A12" s="13"/>
      <c r="B12" s="3" t="s">
        <v>7</v>
      </c>
      <c r="C12" s="6" t="s">
        <v>84</v>
      </c>
      <c r="D12" s="15"/>
      <c r="E12" s="114" t="s">
        <v>8</v>
      </c>
      <c r="F12" s="115"/>
      <c r="G12" s="5" t="s">
        <v>62</v>
      </c>
    </row>
    <row r="13" spans="1:7" ht="27.75" customHeight="1" x14ac:dyDescent="0.25">
      <c r="A13" s="13"/>
      <c r="B13" s="3" t="s">
        <v>9</v>
      </c>
      <c r="C13" s="6" t="s">
        <v>85</v>
      </c>
      <c r="D13" s="15"/>
      <c r="E13" s="114" t="s">
        <v>10</v>
      </c>
      <c r="F13" s="115"/>
      <c r="G13" s="5" t="s">
        <v>31</v>
      </c>
    </row>
    <row r="14" spans="1:7" ht="15" x14ac:dyDescent="0.25">
      <c r="A14" s="13"/>
      <c r="B14" s="3" t="s">
        <v>11</v>
      </c>
      <c r="C14" s="5" t="s">
        <v>86</v>
      </c>
      <c r="D14" s="15"/>
      <c r="E14" s="118" t="s">
        <v>12</v>
      </c>
      <c r="F14" s="119"/>
      <c r="G14" s="6" t="s">
        <v>61</v>
      </c>
    </row>
    <row r="15" spans="1:7" ht="12" customHeight="1" x14ac:dyDescent="0.25">
      <c r="A15" s="13"/>
      <c r="B15" s="35"/>
      <c r="C15" s="36"/>
      <c r="D15" s="15"/>
      <c r="E15" s="15"/>
      <c r="F15" s="15"/>
      <c r="G15" s="37"/>
    </row>
    <row r="16" spans="1:7" ht="12" customHeight="1" x14ac:dyDescent="0.25">
      <c r="A16" s="13"/>
      <c r="B16" s="120" t="s">
        <v>13</v>
      </c>
      <c r="C16" s="121"/>
      <c r="D16" s="121"/>
      <c r="E16" s="121"/>
      <c r="F16" s="121"/>
      <c r="G16" s="121"/>
    </row>
    <row r="17" spans="1:7" ht="12" customHeight="1" x14ac:dyDescent="0.25">
      <c r="A17" s="13"/>
      <c r="B17" s="15"/>
      <c r="C17" s="38"/>
      <c r="D17" s="39"/>
      <c r="E17" s="39"/>
      <c r="F17" s="15"/>
      <c r="G17" s="15"/>
    </row>
    <row r="18" spans="1:7" ht="12" customHeight="1" x14ac:dyDescent="0.25">
      <c r="A18" s="13"/>
      <c r="B18" s="47" t="s">
        <v>14</v>
      </c>
      <c r="C18" s="17"/>
      <c r="D18" s="16"/>
      <c r="E18" s="16"/>
      <c r="F18" s="16"/>
      <c r="G18" s="16"/>
    </row>
    <row r="19" spans="1:7" ht="24" customHeight="1" x14ac:dyDescent="0.25">
      <c r="A19" s="13"/>
      <c r="B19" s="48" t="s">
        <v>15</v>
      </c>
      <c r="C19" s="50" t="s">
        <v>16</v>
      </c>
      <c r="D19" s="48" t="s">
        <v>17</v>
      </c>
      <c r="E19" s="51" t="s">
        <v>18</v>
      </c>
      <c r="F19" s="48" t="s">
        <v>19</v>
      </c>
      <c r="G19" s="48" t="s">
        <v>20</v>
      </c>
    </row>
    <row r="20" spans="1:7" ht="17.25" customHeight="1" x14ac:dyDescent="0.25">
      <c r="A20" s="13"/>
      <c r="B20" s="10" t="s">
        <v>63</v>
      </c>
      <c r="C20" s="11" t="s">
        <v>21</v>
      </c>
      <c r="D20" s="12">
        <v>10</v>
      </c>
      <c r="E20" s="11" t="s">
        <v>64</v>
      </c>
      <c r="F20" s="8">
        <v>35000</v>
      </c>
      <c r="G20" s="8">
        <f>D20*F20</f>
        <v>350000</v>
      </c>
    </row>
    <row r="21" spans="1:7" ht="17.25" customHeight="1" x14ac:dyDescent="0.25">
      <c r="A21" s="13"/>
      <c r="B21" s="43" t="s">
        <v>65</v>
      </c>
      <c r="C21" s="11" t="s">
        <v>21</v>
      </c>
      <c r="D21" s="12">
        <v>10</v>
      </c>
      <c r="E21" s="11" t="s">
        <v>64</v>
      </c>
      <c r="F21" s="8">
        <v>35000</v>
      </c>
      <c r="G21" s="8">
        <f>F21*D21</f>
        <v>350000</v>
      </c>
    </row>
    <row r="22" spans="1:7" ht="17.25" customHeight="1" x14ac:dyDescent="0.25">
      <c r="A22" s="13"/>
      <c r="B22" s="43" t="s">
        <v>66</v>
      </c>
      <c r="C22" s="11" t="s">
        <v>21</v>
      </c>
      <c r="D22" s="12">
        <v>30</v>
      </c>
      <c r="E22" s="11" t="s">
        <v>64</v>
      </c>
      <c r="F22" s="8">
        <v>35000</v>
      </c>
      <c r="G22" s="8">
        <f>F22*D22</f>
        <v>1050000</v>
      </c>
    </row>
    <row r="23" spans="1:7" ht="12" customHeight="1" x14ac:dyDescent="0.25">
      <c r="A23" s="13"/>
      <c r="B23" s="7" t="s">
        <v>67</v>
      </c>
      <c r="C23" s="9" t="s">
        <v>21</v>
      </c>
      <c r="D23" s="9">
        <v>3</v>
      </c>
      <c r="E23" s="11" t="s">
        <v>64</v>
      </c>
      <c r="F23" s="8">
        <v>35000</v>
      </c>
      <c r="G23" s="8">
        <f t="shared" ref="G23:G24" si="0">D23*F23</f>
        <v>105000</v>
      </c>
    </row>
    <row r="24" spans="1:7" ht="12.75" customHeight="1" x14ac:dyDescent="0.25">
      <c r="A24" s="13"/>
      <c r="B24" s="10" t="s">
        <v>68</v>
      </c>
      <c r="C24" s="9" t="s">
        <v>21</v>
      </c>
      <c r="D24" s="12">
        <v>3</v>
      </c>
      <c r="E24" s="11" t="s">
        <v>64</v>
      </c>
      <c r="F24" s="8">
        <v>35000</v>
      </c>
      <c r="G24" s="8">
        <f t="shared" si="0"/>
        <v>105000</v>
      </c>
    </row>
    <row r="25" spans="1:7" ht="12.75" customHeight="1" x14ac:dyDescent="0.25">
      <c r="A25" s="13"/>
      <c r="B25" s="49" t="s">
        <v>22</v>
      </c>
      <c r="C25" s="52"/>
      <c r="D25" s="53"/>
      <c r="E25" s="53"/>
      <c r="F25" s="54"/>
      <c r="G25" s="55">
        <f>SUM(G20:G24)</f>
        <v>1960000</v>
      </c>
    </row>
    <row r="26" spans="1:7" ht="12" customHeight="1" x14ac:dyDescent="0.25">
      <c r="A26" s="13"/>
      <c r="B26" s="15"/>
      <c r="C26" s="38"/>
      <c r="D26" s="15"/>
      <c r="E26" s="15"/>
      <c r="F26" s="20"/>
      <c r="G26" s="20"/>
    </row>
    <row r="27" spans="1:7" ht="12" customHeight="1" x14ac:dyDescent="0.25">
      <c r="A27" s="13"/>
      <c r="B27" s="47" t="s">
        <v>23</v>
      </c>
      <c r="C27" s="17"/>
      <c r="D27" s="18"/>
      <c r="E27" s="18"/>
      <c r="F27" s="16"/>
      <c r="G27" s="16"/>
    </row>
    <row r="28" spans="1:7" ht="24" customHeight="1" x14ac:dyDescent="0.25">
      <c r="A28" s="13"/>
      <c r="B28" s="56" t="s">
        <v>15</v>
      </c>
      <c r="C28" s="50" t="s">
        <v>16</v>
      </c>
      <c r="D28" s="48" t="s">
        <v>17</v>
      </c>
      <c r="E28" s="56" t="s">
        <v>18</v>
      </c>
      <c r="F28" s="48" t="s">
        <v>19</v>
      </c>
      <c r="G28" s="56" t="s">
        <v>20</v>
      </c>
    </row>
    <row r="29" spans="1:7" ht="17.25" customHeight="1" x14ac:dyDescent="0.25">
      <c r="A29" s="13"/>
      <c r="B29" s="104"/>
      <c r="C29" s="105"/>
      <c r="D29" s="106"/>
      <c r="E29" s="104"/>
      <c r="F29" s="106"/>
      <c r="G29" s="104"/>
    </row>
    <row r="30" spans="1:7" ht="12" customHeight="1" x14ac:dyDescent="0.25">
      <c r="A30" s="13"/>
      <c r="B30" s="49" t="s">
        <v>24</v>
      </c>
      <c r="C30" s="57"/>
      <c r="D30" s="58"/>
      <c r="E30" s="58"/>
      <c r="F30" s="59"/>
      <c r="G30" s="59"/>
    </row>
    <row r="31" spans="1:7" ht="12" customHeight="1" x14ac:dyDescent="0.25">
      <c r="A31" s="13"/>
      <c r="B31" s="15"/>
      <c r="C31" s="38"/>
      <c r="D31" s="15"/>
      <c r="E31" s="15"/>
      <c r="F31" s="20"/>
      <c r="G31" s="20"/>
    </row>
    <row r="32" spans="1:7" ht="12" customHeight="1" x14ac:dyDescent="0.25">
      <c r="A32" s="13"/>
      <c r="B32" s="47" t="s">
        <v>25</v>
      </c>
      <c r="C32" s="17"/>
      <c r="D32" s="18"/>
      <c r="E32" s="18"/>
      <c r="F32" s="16"/>
      <c r="G32" s="16"/>
    </row>
    <row r="33" spans="1:11" ht="24" customHeight="1" x14ac:dyDescent="0.25">
      <c r="A33" s="13"/>
      <c r="B33" s="56" t="s">
        <v>15</v>
      </c>
      <c r="C33" s="56" t="s">
        <v>16</v>
      </c>
      <c r="D33" s="56" t="s">
        <v>17</v>
      </c>
      <c r="E33" s="56" t="s">
        <v>18</v>
      </c>
      <c r="F33" s="48" t="s">
        <v>19</v>
      </c>
      <c r="G33" s="56" t="s">
        <v>20</v>
      </c>
    </row>
    <row r="34" spans="1:11" ht="15" customHeight="1" x14ac:dyDescent="0.25">
      <c r="A34" s="13"/>
      <c r="B34" s="10" t="s">
        <v>69</v>
      </c>
      <c r="C34" s="11" t="s">
        <v>70</v>
      </c>
      <c r="D34" s="12">
        <v>20</v>
      </c>
      <c r="E34" s="11" t="s">
        <v>71</v>
      </c>
      <c r="F34" s="8">
        <v>20000</v>
      </c>
      <c r="G34" s="8">
        <f>F34*D34</f>
        <v>400000</v>
      </c>
    </row>
    <row r="35" spans="1:11" ht="15" customHeight="1" x14ac:dyDescent="0.25">
      <c r="A35" s="13"/>
      <c r="B35" s="10" t="s">
        <v>72</v>
      </c>
      <c r="C35" s="11" t="s">
        <v>73</v>
      </c>
      <c r="D35" s="12">
        <v>375</v>
      </c>
      <c r="E35" s="11" t="s">
        <v>71</v>
      </c>
      <c r="F35" s="8">
        <v>1300</v>
      </c>
      <c r="G35" s="8">
        <f>F35*D35</f>
        <v>487500</v>
      </c>
    </row>
    <row r="36" spans="1:11" ht="12.75" customHeight="1" x14ac:dyDescent="0.25">
      <c r="A36" s="13"/>
      <c r="B36" s="49" t="s">
        <v>26</v>
      </c>
      <c r="C36" s="52"/>
      <c r="D36" s="53"/>
      <c r="E36" s="53"/>
      <c r="F36" s="54"/>
      <c r="G36" s="55">
        <f>SUM(G34:G35)</f>
        <v>887500</v>
      </c>
    </row>
    <row r="37" spans="1:11" ht="12" customHeight="1" x14ac:dyDescent="0.25">
      <c r="A37" s="13"/>
      <c r="B37" s="15"/>
      <c r="C37" s="38"/>
      <c r="D37" s="15"/>
      <c r="E37" s="15"/>
      <c r="F37" s="20"/>
      <c r="G37" s="20"/>
    </row>
    <row r="38" spans="1:11" ht="12" customHeight="1" x14ac:dyDescent="0.25">
      <c r="A38" s="13"/>
      <c r="B38" s="47" t="s">
        <v>27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8" t="s">
        <v>28</v>
      </c>
      <c r="C39" s="50" t="s">
        <v>29</v>
      </c>
      <c r="D39" s="48" t="s">
        <v>30</v>
      </c>
      <c r="E39" s="48" t="s">
        <v>18</v>
      </c>
      <c r="F39" s="48" t="s">
        <v>19</v>
      </c>
      <c r="G39" s="48" t="s">
        <v>20</v>
      </c>
      <c r="K39" s="2"/>
    </row>
    <row r="40" spans="1:11" ht="12.75" customHeight="1" x14ac:dyDescent="0.25">
      <c r="A40" s="13"/>
      <c r="B40" s="45" t="s">
        <v>74</v>
      </c>
      <c r="C40" s="60" t="s">
        <v>75</v>
      </c>
      <c r="D40" s="60">
        <v>1</v>
      </c>
      <c r="E40" s="60" t="s">
        <v>76</v>
      </c>
      <c r="F40" s="42">
        <v>1000000</v>
      </c>
      <c r="G40" s="42">
        <f>D40*F40</f>
        <v>1000000</v>
      </c>
    </row>
    <row r="41" spans="1:11" ht="13.5" customHeight="1" x14ac:dyDescent="0.25">
      <c r="A41" s="13"/>
      <c r="B41" s="49" t="s">
        <v>32</v>
      </c>
      <c r="C41" s="52"/>
      <c r="D41" s="53"/>
      <c r="E41" s="53"/>
      <c r="F41" s="54"/>
      <c r="G41" s="55">
        <f>SUM(G40:G40)</f>
        <v>1000000</v>
      </c>
    </row>
    <row r="42" spans="1:11" ht="12" customHeight="1" x14ac:dyDescent="0.25">
      <c r="A42" s="13"/>
      <c r="B42" s="15"/>
      <c r="C42" s="38"/>
      <c r="D42" s="15"/>
      <c r="E42" s="19"/>
      <c r="F42" s="20"/>
      <c r="G42" s="20"/>
    </row>
    <row r="43" spans="1:11" ht="12" customHeight="1" x14ac:dyDescent="0.25">
      <c r="A43" s="13"/>
      <c r="B43" s="47" t="s">
        <v>33</v>
      </c>
      <c r="C43" s="17"/>
      <c r="D43" s="18"/>
      <c r="E43" s="18"/>
      <c r="F43" s="16"/>
      <c r="G43" s="16"/>
    </row>
    <row r="44" spans="1:11" ht="24" customHeight="1" x14ac:dyDescent="0.25">
      <c r="A44" s="13"/>
      <c r="B44" s="56" t="s">
        <v>34</v>
      </c>
      <c r="C44" s="50" t="s">
        <v>29</v>
      </c>
      <c r="D44" s="48" t="s">
        <v>30</v>
      </c>
      <c r="E44" s="56" t="s">
        <v>18</v>
      </c>
      <c r="F44" s="48" t="s">
        <v>19</v>
      </c>
      <c r="G44" s="56" t="s">
        <v>20</v>
      </c>
    </row>
    <row r="45" spans="1:11" ht="13.5" customHeight="1" x14ac:dyDescent="0.25">
      <c r="A45" s="13"/>
      <c r="B45" s="49" t="s">
        <v>35</v>
      </c>
      <c r="C45" s="52"/>
      <c r="D45" s="53"/>
      <c r="E45" s="53"/>
      <c r="F45" s="54"/>
      <c r="G45" s="55">
        <v>0</v>
      </c>
    </row>
    <row r="46" spans="1:11" ht="12" customHeight="1" x14ac:dyDescent="0.25">
      <c r="A46" s="13"/>
      <c r="B46" s="15"/>
      <c r="C46" s="38"/>
      <c r="D46" s="15"/>
      <c r="E46" s="15"/>
      <c r="F46" s="20"/>
      <c r="G46" s="20"/>
    </row>
    <row r="47" spans="1:11" ht="12" customHeight="1" x14ac:dyDescent="0.25">
      <c r="A47" s="13"/>
      <c r="B47" s="61" t="s">
        <v>36</v>
      </c>
      <c r="C47" s="62"/>
      <c r="D47" s="63"/>
      <c r="E47" s="63"/>
      <c r="F47" s="63"/>
      <c r="G47" s="64">
        <f>G25+G36+G41+G45</f>
        <v>3847500</v>
      </c>
    </row>
    <row r="48" spans="1:11" ht="12" customHeight="1" x14ac:dyDescent="0.25">
      <c r="A48" s="13"/>
      <c r="B48" s="65" t="s">
        <v>37</v>
      </c>
      <c r="C48" s="24"/>
      <c r="D48" s="25"/>
      <c r="E48" s="25"/>
      <c r="F48" s="25"/>
      <c r="G48" s="66">
        <f>G47*0.05</f>
        <v>192375</v>
      </c>
    </row>
    <row r="49" spans="1:255" ht="12" customHeight="1" x14ac:dyDescent="0.25">
      <c r="A49" s="13"/>
      <c r="B49" s="67" t="s">
        <v>38</v>
      </c>
      <c r="C49" s="22"/>
      <c r="D49" s="23"/>
      <c r="E49" s="23"/>
      <c r="F49" s="23"/>
      <c r="G49" s="68">
        <f>G48+G47</f>
        <v>4039875</v>
      </c>
      <c r="H49" s="111"/>
    </row>
    <row r="50" spans="1:255" ht="12" customHeight="1" x14ac:dyDescent="0.25">
      <c r="A50" s="13"/>
      <c r="B50" s="65" t="s">
        <v>39</v>
      </c>
      <c r="C50" s="24"/>
      <c r="D50" s="25"/>
      <c r="E50" s="25"/>
      <c r="F50" s="25"/>
      <c r="G50" s="66">
        <f>G11</f>
        <v>14625000</v>
      </c>
    </row>
    <row r="51" spans="1:255" ht="12" customHeight="1" x14ac:dyDescent="0.25">
      <c r="A51" s="13"/>
      <c r="B51" s="69" t="s">
        <v>40</v>
      </c>
      <c r="C51" s="70"/>
      <c r="D51" s="71"/>
      <c r="E51" s="71"/>
      <c r="F51" s="71"/>
      <c r="G51" s="72">
        <f>G50-G49</f>
        <v>10585125</v>
      </c>
    </row>
    <row r="52" spans="1:255" s="78" customFormat="1" ht="12" customHeight="1" x14ac:dyDescent="0.15">
      <c r="A52" s="29"/>
      <c r="B52" s="30" t="s">
        <v>58</v>
      </c>
      <c r="C52" s="26"/>
      <c r="D52" s="27"/>
      <c r="E52" s="27"/>
      <c r="F52" s="27"/>
      <c r="G52" s="73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s="78" customFormat="1" ht="12" customHeight="1" thickBot="1" x14ac:dyDescent="0.2">
      <c r="A53" s="29"/>
      <c r="B53" s="31"/>
      <c r="C53" s="26"/>
      <c r="D53" s="27"/>
      <c r="E53" s="27"/>
      <c r="F53" s="27"/>
      <c r="G53" s="73"/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5" s="78" customFormat="1" ht="12" customHeight="1" x14ac:dyDescent="0.15">
      <c r="A54" s="29"/>
      <c r="B54" s="80" t="s">
        <v>57</v>
      </c>
      <c r="C54" s="81"/>
      <c r="D54" s="82"/>
      <c r="E54" s="82"/>
      <c r="F54" s="83"/>
      <c r="G54" s="73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78" customFormat="1" ht="12" customHeight="1" x14ac:dyDescent="0.15">
      <c r="A55" s="29"/>
      <c r="B55" s="84" t="s">
        <v>41</v>
      </c>
      <c r="C55" s="28"/>
      <c r="D55" s="29"/>
      <c r="E55" s="29"/>
      <c r="F55" s="85"/>
      <c r="G55" s="73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pans="1:255" s="78" customFormat="1" ht="12" customHeight="1" x14ac:dyDescent="0.15">
      <c r="A56" s="29"/>
      <c r="B56" s="84" t="s">
        <v>42</v>
      </c>
      <c r="C56" s="28"/>
      <c r="D56" s="29"/>
      <c r="E56" s="29"/>
      <c r="F56" s="85"/>
      <c r="G56" s="73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5" s="78" customFormat="1" ht="12" customHeight="1" x14ac:dyDescent="0.15">
      <c r="A57" s="29"/>
      <c r="B57" s="84" t="s">
        <v>43</v>
      </c>
      <c r="C57" s="28"/>
      <c r="D57" s="29"/>
      <c r="E57" s="29"/>
      <c r="F57" s="85"/>
      <c r="G57" s="73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</row>
    <row r="58" spans="1:255" s="78" customFormat="1" ht="12" customHeight="1" x14ac:dyDescent="0.15">
      <c r="A58" s="29"/>
      <c r="B58" s="84" t="s">
        <v>44</v>
      </c>
      <c r="C58" s="28"/>
      <c r="D58" s="29"/>
      <c r="E58" s="29"/>
      <c r="F58" s="85"/>
      <c r="G58" s="73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s="78" customFormat="1" ht="12" customHeight="1" x14ac:dyDescent="0.15">
      <c r="A59" s="29"/>
      <c r="B59" s="84" t="s">
        <v>45</v>
      </c>
      <c r="C59" s="28"/>
      <c r="D59" s="29"/>
      <c r="E59" s="29"/>
      <c r="F59" s="85"/>
      <c r="G59" s="73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</row>
    <row r="60" spans="1:255" s="78" customFormat="1" ht="12" customHeight="1" thickBot="1" x14ac:dyDescent="0.2">
      <c r="A60" s="29"/>
      <c r="B60" s="86" t="s">
        <v>46</v>
      </c>
      <c r="C60" s="87"/>
      <c r="D60" s="88"/>
      <c r="E60" s="88"/>
      <c r="F60" s="89"/>
      <c r="G60" s="73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</row>
    <row r="61" spans="1:255" s="78" customFormat="1" ht="12" customHeight="1" x14ac:dyDescent="0.15">
      <c r="A61" s="29"/>
      <c r="B61" s="31"/>
      <c r="C61" s="28"/>
      <c r="D61" s="29"/>
      <c r="E61" s="29"/>
      <c r="F61" s="29"/>
      <c r="G61" s="73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</row>
    <row r="62" spans="1:255" s="78" customFormat="1" ht="12" customHeight="1" x14ac:dyDescent="0.15">
      <c r="A62" s="29"/>
      <c r="B62" s="112" t="s">
        <v>47</v>
      </c>
      <c r="C62" s="113"/>
      <c r="D62" s="90"/>
      <c r="E62" s="32"/>
      <c r="F62" s="32"/>
      <c r="G62" s="73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s="78" customFormat="1" ht="12" customHeight="1" x14ac:dyDescent="0.15">
      <c r="A63" s="29"/>
      <c r="B63" s="91" t="s">
        <v>34</v>
      </c>
      <c r="C63" s="92" t="s">
        <v>48</v>
      </c>
      <c r="D63" s="93" t="s">
        <v>49</v>
      </c>
      <c r="E63" s="32"/>
      <c r="F63" s="32"/>
      <c r="G63" s="73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</row>
    <row r="64" spans="1:255" s="78" customFormat="1" ht="12" customHeight="1" x14ac:dyDescent="0.15">
      <c r="A64" s="29"/>
      <c r="B64" s="94" t="s">
        <v>50</v>
      </c>
      <c r="C64" s="95">
        <f>G25</f>
        <v>1960000</v>
      </c>
      <c r="D64" s="96">
        <f>(C64/C70)</f>
        <v>0.48516352609919861</v>
      </c>
      <c r="E64" s="32"/>
      <c r="F64" s="32"/>
      <c r="G64" s="73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s="78" customFormat="1" ht="12" customHeight="1" x14ac:dyDescent="0.15">
      <c r="A65" s="29"/>
      <c r="B65" s="94" t="s">
        <v>51</v>
      </c>
      <c r="C65" s="97">
        <v>0</v>
      </c>
      <c r="D65" s="96">
        <v>0</v>
      </c>
      <c r="E65" s="32"/>
      <c r="F65" s="32"/>
      <c r="G65" s="73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</row>
    <row r="66" spans="1:255" s="78" customFormat="1" ht="12" customHeight="1" x14ac:dyDescent="0.15">
      <c r="A66" s="29"/>
      <c r="B66" s="94" t="s">
        <v>52</v>
      </c>
      <c r="C66" s="95">
        <f>G36</f>
        <v>887500</v>
      </c>
      <c r="D66" s="96">
        <f>(C66/C70)</f>
        <v>0.21968501500665244</v>
      </c>
      <c r="E66" s="32"/>
      <c r="F66" s="32"/>
      <c r="G66" s="73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78" customFormat="1" ht="12" customHeight="1" x14ac:dyDescent="0.15">
      <c r="A67" s="29"/>
      <c r="B67" s="94" t="s">
        <v>28</v>
      </c>
      <c r="C67" s="95">
        <f>G41</f>
        <v>1000000</v>
      </c>
      <c r="D67" s="96">
        <f>(C67/C70)</f>
        <v>0.24753241127510134</v>
      </c>
      <c r="E67" s="32"/>
      <c r="F67" s="32"/>
      <c r="G67" s="73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</row>
    <row r="68" spans="1:255" s="78" customFormat="1" ht="12" customHeight="1" x14ac:dyDescent="0.15">
      <c r="A68" s="29"/>
      <c r="B68" s="94" t="s">
        <v>53</v>
      </c>
      <c r="C68" s="98">
        <f>G45</f>
        <v>0</v>
      </c>
      <c r="D68" s="96">
        <f>(C68/C70)</f>
        <v>0</v>
      </c>
      <c r="E68" s="33"/>
      <c r="F68" s="33"/>
      <c r="G68" s="73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s="78" customFormat="1" ht="12" customHeight="1" x14ac:dyDescent="0.15">
      <c r="A69" s="29"/>
      <c r="B69" s="94" t="s">
        <v>54</v>
      </c>
      <c r="C69" s="98">
        <f>G48</f>
        <v>192375</v>
      </c>
      <c r="D69" s="96">
        <f>(C69/C70)</f>
        <v>4.7619047619047616E-2</v>
      </c>
      <c r="E69" s="33"/>
      <c r="F69" s="33"/>
      <c r="G69" s="73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</row>
    <row r="70" spans="1:255" s="78" customFormat="1" ht="12" customHeight="1" x14ac:dyDescent="0.15">
      <c r="A70" s="29"/>
      <c r="B70" s="91" t="s">
        <v>55</v>
      </c>
      <c r="C70" s="99">
        <f>SUM(C64:C69)</f>
        <v>4039875</v>
      </c>
      <c r="D70" s="100">
        <f>SUM(D64:D69)</f>
        <v>1</v>
      </c>
      <c r="E70" s="33"/>
      <c r="F70" s="33"/>
      <c r="G70" s="73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s="78" customFormat="1" ht="12" customHeight="1" x14ac:dyDescent="0.15">
      <c r="A71" s="29"/>
      <c r="B71" s="31"/>
      <c r="C71" s="26"/>
      <c r="D71" s="27"/>
      <c r="E71" s="27"/>
      <c r="F71" s="27"/>
      <c r="G71" s="73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78" customFormat="1" ht="12" customHeight="1" x14ac:dyDescent="0.15">
      <c r="A72" s="29"/>
      <c r="B72" s="74"/>
      <c r="C72" s="26"/>
      <c r="D72" s="27"/>
      <c r="E72" s="27"/>
      <c r="F72" s="27"/>
      <c r="G72" s="73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s="78" customFormat="1" ht="12" customHeight="1" x14ac:dyDescent="0.15">
      <c r="A73" s="29"/>
      <c r="B73" s="107"/>
      <c r="C73" s="108" t="s">
        <v>80</v>
      </c>
      <c r="D73" s="109"/>
      <c r="E73" s="110"/>
      <c r="F73" s="33"/>
      <c r="G73" s="73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</row>
    <row r="74" spans="1:255" s="78" customFormat="1" ht="12" customHeight="1" x14ac:dyDescent="0.15">
      <c r="A74" s="29"/>
      <c r="B74" s="91" t="s">
        <v>78</v>
      </c>
      <c r="C74" s="101">
        <v>250</v>
      </c>
      <c r="D74" s="102">
        <v>300</v>
      </c>
      <c r="E74" s="102">
        <v>350</v>
      </c>
      <c r="F74" s="34"/>
      <c r="G74" s="75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</row>
    <row r="75" spans="1:255" s="78" customFormat="1" ht="12" customHeight="1" x14ac:dyDescent="0.15">
      <c r="A75" s="29"/>
      <c r="B75" s="91" t="s">
        <v>79</v>
      </c>
      <c r="C75" s="99">
        <f>(G49/C74)</f>
        <v>16159.5</v>
      </c>
      <c r="D75" s="103">
        <f>(G49/D74)</f>
        <v>13466.25</v>
      </c>
      <c r="E75" s="103">
        <f>(G49/E74)</f>
        <v>11542.5</v>
      </c>
      <c r="F75" s="34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</row>
    <row r="76" spans="1:255" s="78" customFormat="1" ht="12" customHeight="1" x14ac:dyDescent="0.15">
      <c r="A76" s="29"/>
      <c r="B76" s="30" t="s">
        <v>56</v>
      </c>
      <c r="C76" s="28"/>
      <c r="D76" s="29"/>
      <c r="E76" s="29"/>
      <c r="F76" s="29"/>
      <c r="G76" s="29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</row>
    <row r="77" spans="1:255" s="78" customFormat="1" ht="12" customHeight="1" x14ac:dyDescent="0.15">
      <c r="A77" s="76"/>
      <c r="B77" s="76"/>
      <c r="C77" s="79"/>
      <c r="D77" s="76"/>
      <c r="E77" s="76"/>
      <c r="F77" s="76"/>
      <c r="G77" s="76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2022-06-02T15:33:49Z</cp:lastPrinted>
  <dcterms:created xsi:type="dcterms:W3CDTF">2020-11-27T12:49:26Z</dcterms:created>
  <dcterms:modified xsi:type="dcterms:W3CDTF">2023-03-20T19:54:48Z</dcterms:modified>
  <cp:category/>
  <cp:contentStatus/>
</cp:coreProperties>
</file>