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ALFAFA ESTABLECIMIEN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3" i="1"/>
  <c r="G52" i="1"/>
  <c r="G51" i="1"/>
  <c r="G48" i="1"/>
  <c r="G47" i="1"/>
  <c r="G45" i="1"/>
  <c r="G40" i="1"/>
  <c r="G33" i="1"/>
  <c r="G22" i="1"/>
  <c r="G21" i="1"/>
  <c r="G12" i="1"/>
  <c r="G60" i="1" l="1"/>
  <c r="G56" i="1"/>
  <c r="G66" i="1" l="1"/>
  <c r="G61" i="1"/>
  <c r="C84" i="1" s="1"/>
  <c r="C83" i="1" l="1"/>
  <c r="C82" i="1"/>
  <c r="G24" i="1"/>
  <c r="C80" i="1" s="1"/>
  <c r="G29" i="1" l="1"/>
  <c r="G63" i="1" s="1"/>
  <c r="G64" i="1" l="1"/>
  <c r="G65" i="1" l="1"/>
  <c r="G67" i="1" s="1"/>
  <c r="C85" i="1"/>
  <c r="C91" i="1" l="1"/>
  <c r="C86" i="1"/>
  <c r="D85" i="1" s="1"/>
  <c r="D91" i="1"/>
  <c r="E91" i="1"/>
  <c r="D83" i="1" l="1"/>
  <c r="D80" i="1"/>
  <c r="D82" i="1"/>
  <c r="D84" i="1"/>
  <c r="D86" i="1" l="1"/>
</calcChain>
</file>

<file path=xl/sharedStrings.xml><?xml version="1.0" encoding="utf-8"?>
<sst xmlns="http://schemas.openxmlformats.org/spreadsheetml/2006/main" count="149" uniqueCount="103">
  <si>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</si>
  <si>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</si>
  <si>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</si>
  <si>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</si>
  <si>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</si>
  <si>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</si>
  <si>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</si>
  <si>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</si>
  <si>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</si>
  <si>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</si>
  <si>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</si>
  <si>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</si>
  <si>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</si>
  <si>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</si>
  <si>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</si>
  <si>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</si>
  <si>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</si>
  <si>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</si>
  <si>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</si>
  <si>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</si>
  <si>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</si>
  <si>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</si>
  <si>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</si>
  <si>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</si>
  <si>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</si>
  <si>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</si>
  <si>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</si>
  <si>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</si>
  <si>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</si>
  <si>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</si>
  <si>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</si>
  <si>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</si>
  <si>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</si>
  <si>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</si>
  <si>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</si>
  <si>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</si>
  <si>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</si>
  <si>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</si>
  <si>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</si>
  <si>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</si>
  <si>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</si>
  <si>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</si>
  <si>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</si>
  <si>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</si>
  <si>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</si>
  <si>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</si>
  <si>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</si>
  <si>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</si>
  <si>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</si>
  <si>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</si>
  <si>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</si>
  <si>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</si>
  <si>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</si>
  <si>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</si>
  <si>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</si>
  <si>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</si>
  <si>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</si>
  <si>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</si>
  <si>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</si>
  <si>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lt</t>
  </si>
  <si>
    <t>Rendimiento (Un/hà)</t>
  </si>
  <si>
    <t>Costo unitario ($/Un) (*)</t>
  </si>
  <si>
    <t>Medio</t>
  </si>
  <si>
    <t>Lib. B. O'Higgins</t>
  </si>
  <si>
    <t>Riego</t>
  </si>
  <si>
    <t>Oct. - Marzo</t>
  </si>
  <si>
    <t>PRECIO ESPERADO ($/Fardo)</t>
  </si>
  <si>
    <t>Superfosfato triple</t>
  </si>
  <si>
    <t>Muriato de Potasio</t>
  </si>
  <si>
    <t>ALFALFA ESTABLECIMIENTO</t>
  </si>
  <si>
    <t>RENDIMIENTO (FARDOS/Há.)</t>
  </si>
  <si>
    <t>Baldrich 550 abc</t>
  </si>
  <si>
    <t>San Fernando</t>
  </si>
  <si>
    <t>dic-Mar 22-23</t>
  </si>
  <si>
    <t>Mercado local</t>
  </si>
  <si>
    <t>Diciembre-Marzo</t>
  </si>
  <si>
    <t>Heladas, sequía</t>
  </si>
  <si>
    <t>Manejo Fitosanitario</t>
  </si>
  <si>
    <t>Cosecha</t>
  </si>
  <si>
    <t>SEP/Marzo</t>
  </si>
  <si>
    <t>Subsolador</t>
  </si>
  <si>
    <t>Agosto</t>
  </si>
  <si>
    <t>Rastrajes</t>
  </si>
  <si>
    <t xml:space="preserve">Nivelación </t>
  </si>
  <si>
    <t>Siembra y apisonado</t>
  </si>
  <si>
    <t>Siega</t>
  </si>
  <si>
    <t>Dic-Mar</t>
  </si>
  <si>
    <t>Rastrillado</t>
  </si>
  <si>
    <t>Enfardadura</t>
  </si>
  <si>
    <t>SEMILLA</t>
  </si>
  <si>
    <t>Semilla</t>
  </si>
  <si>
    <t>FUNGICIDAS</t>
  </si>
  <si>
    <t>HERBICIDAS</t>
  </si>
  <si>
    <t>Pivot 100 SL</t>
  </si>
  <si>
    <t>Lt</t>
  </si>
  <si>
    <t>Oct-Nov</t>
  </si>
  <si>
    <t>Rango 480 SL</t>
  </si>
  <si>
    <t>Dic - Mar</t>
  </si>
  <si>
    <t>Farmon</t>
  </si>
  <si>
    <t>KARATE ZEON</t>
  </si>
  <si>
    <t>ESCENARIOS COSTO UNITARIO  ($/FARDOS)</t>
  </si>
  <si>
    <t>2.  Precio de Insumos corresponde a  precios  colocados en el predio</t>
  </si>
  <si>
    <t>3. Precio esperado por ventas corresponde a precio colocado en el domicilio del comprador, ( 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</si>
</sst>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6" fontId="17" fillId="0" borderId="16" applyFont="0" applyFill="0" applyBorder="0" applyAlignment="0" applyProtection="0"/>
    <xf numFmtId="166" fontId="16" fillId="0" borderId="16" applyFont="0" applyFill="0" applyBorder="0" applyAlignment="0" applyProtection="0"/>
    <xf numFmtId="41" fontId="22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10" fillId="8" borderId="48" xfId="0" applyNumberFormat="1" applyFont="1" applyFill="1" applyBorder="1" applyAlignment="1">
      <alignment vertical="center"/>
    </xf>
    <xf numFmtId="0" fontId="10" fillId="8" borderId="49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17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2" fillId="2" borderId="39" xfId="0" applyFont="1" applyFill="1" applyBorder="1"/>
    <xf numFmtId="164" fontId="7" fillId="2" borderId="40" xfId="0" applyNumberFormat="1" applyFont="1" applyFill="1" applyBorder="1" applyAlignment="1">
      <alignment vertical="center"/>
    </xf>
    <xf numFmtId="0" fontId="21" fillId="0" borderId="0" xfId="0" applyFont="1"/>
    <xf numFmtId="0" fontId="12" fillId="2" borderId="0" xfId="0" applyFont="1" applyFill="1"/>
    <xf numFmtId="164" fontId="7" fillId="2" borderId="42" xfId="0" applyNumberFormat="1" applyFont="1" applyFill="1" applyBorder="1" applyAlignment="1">
      <alignment vertical="center"/>
    </xf>
    <xf numFmtId="0" fontId="12" fillId="2" borderId="44" xfId="0" applyFont="1" applyFill="1" applyBorder="1"/>
    <xf numFmtId="164" fontId="7" fillId="2" borderId="45" xfId="0" applyNumberFormat="1" applyFont="1" applyFill="1" applyBorder="1" applyAlignment="1">
      <alignment vertical="center"/>
    </xf>
    <xf numFmtId="0" fontId="12" fillId="0" borderId="0" xfId="0" applyNumberFormat="1" applyFont="1" applyAlignment="1"/>
    <xf numFmtId="164" fontId="7" fillId="2" borderId="16" xfId="0" applyNumberFormat="1" applyFont="1" applyFill="1" applyBorder="1" applyAlignment="1">
      <alignment vertical="center"/>
    </xf>
    <xf numFmtId="0" fontId="12" fillId="0" borderId="0" xfId="0" applyFont="1" applyAlignment="1"/>
    <xf numFmtId="41" fontId="3" fillId="0" borderId="53" xfId="3" applyFont="1" applyBorder="1" applyAlignment="1">
      <alignment horizontal="right" vertical="center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</cellXfs>
  <cellStyles count="4">
    <cellStyle name="Millares [0]" xfId="3" builtinId="6"/>
    <cellStyle name="Millares 3" xfId="2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20" zoomScaleNormal="120" workbookViewId="0">
      <selection activeCell="H65" sqref="H6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3" customFormat="1" ht="12" customHeight="1" x14ac:dyDescent="0.25">
      <c r="A9" s="78"/>
      <c r="B9" s="79" t="s">
        <v>0</v>
      </c>
      <c r="C9" s="85" t="s">
        <v>69</v>
      </c>
      <c r="D9" s="80"/>
      <c r="E9" s="124" t="s">
        <v>70</v>
      </c>
      <c r="F9" s="125"/>
      <c r="G9" s="81">
        <v>800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</row>
    <row r="10" spans="1:255" s="83" customFormat="1" ht="25.5" customHeight="1" x14ac:dyDescent="0.25">
      <c r="A10" s="78"/>
      <c r="B10" s="84" t="s">
        <v>1</v>
      </c>
      <c r="C10" s="86" t="s">
        <v>71</v>
      </c>
      <c r="D10" s="80"/>
      <c r="E10" s="122" t="s">
        <v>2</v>
      </c>
      <c r="F10" s="123"/>
      <c r="G10" s="86" t="s">
        <v>73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</row>
    <row r="11" spans="1:255" s="83" customFormat="1" ht="18" customHeight="1" x14ac:dyDescent="0.25">
      <c r="A11" s="78"/>
      <c r="B11" s="84" t="s">
        <v>56</v>
      </c>
      <c r="C11" s="87" t="s">
        <v>62</v>
      </c>
      <c r="D11" s="80"/>
      <c r="E11" s="122" t="s">
        <v>66</v>
      </c>
      <c r="F11" s="123"/>
      <c r="G11" s="87">
        <v>5500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</row>
    <row r="12" spans="1:255" s="83" customFormat="1" ht="11.25" customHeight="1" x14ac:dyDescent="0.25">
      <c r="A12" s="78"/>
      <c r="B12" s="84" t="s">
        <v>57</v>
      </c>
      <c r="C12" s="88" t="s">
        <v>63</v>
      </c>
      <c r="D12" s="80"/>
      <c r="E12" s="130" t="s">
        <v>3</v>
      </c>
      <c r="F12" s="131"/>
      <c r="G12" s="119">
        <f>+G9*G11</f>
        <v>4400000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</row>
    <row r="13" spans="1:255" s="83" customFormat="1" ht="11.25" customHeight="1" x14ac:dyDescent="0.25">
      <c r="A13" s="78"/>
      <c r="B13" s="84" t="s">
        <v>58</v>
      </c>
      <c r="C13" s="89" t="s">
        <v>72</v>
      </c>
      <c r="D13" s="80"/>
      <c r="E13" s="122" t="s">
        <v>4</v>
      </c>
      <c r="F13" s="123"/>
      <c r="G13" s="89" t="s">
        <v>74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</row>
    <row r="14" spans="1:255" s="83" customFormat="1" ht="15" x14ac:dyDescent="0.25">
      <c r="A14" s="78"/>
      <c r="B14" s="84" t="s">
        <v>5</v>
      </c>
      <c r="C14" s="90" t="s">
        <v>72</v>
      </c>
      <c r="D14" s="80"/>
      <c r="E14" s="122" t="s">
        <v>6</v>
      </c>
      <c r="F14" s="123"/>
      <c r="G14" s="90" t="s">
        <v>75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</row>
    <row r="15" spans="1:255" s="83" customFormat="1" ht="25.5" customHeight="1" x14ac:dyDescent="0.25">
      <c r="A15" s="78"/>
      <c r="B15" s="84" t="s">
        <v>7</v>
      </c>
      <c r="C15" s="85">
        <v>44953</v>
      </c>
      <c r="D15" s="80"/>
      <c r="E15" s="126" t="s">
        <v>8</v>
      </c>
      <c r="F15" s="127"/>
      <c r="G15" s="85" t="s">
        <v>76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</row>
    <row r="16" spans="1:255" ht="12" customHeight="1" x14ac:dyDescent="0.25">
      <c r="A16" s="2"/>
      <c r="B16" s="91"/>
      <c r="C16" s="6"/>
      <c r="D16" s="7"/>
      <c r="E16" s="8"/>
      <c r="F16" s="8"/>
      <c r="G16" s="92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28" t="s">
        <v>9</v>
      </c>
      <c r="C17" s="129"/>
      <c r="D17" s="129"/>
      <c r="E17" s="129"/>
      <c r="F17" s="129"/>
      <c r="G17" s="129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93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94" t="s">
        <v>10</v>
      </c>
      <c r="C19" s="95"/>
      <c r="D19" s="96"/>
      <c r="E19" s="96"/>
      <c r="F19" s="97"/>
      <c r="G19" s="98"/>
    </row>
    <row r="20" spans="1:255" ht="24" customHeight="1" x14ac:dyDescent="0.25">
      <c r="A20" s="5"/>
      <c r="B20" s="99" t="s">
        <v>11</v>
      </c>
      <c r="C20" s="100" t="s">
        <v>12</v>
      </c>
      <c r="D20" s="100" t="s">
        <v>13</v>
      </c>
      <c r="E20" s="99" t="s">
        <v>14</v>
      </c>
      <c r="F20" s="100" t="s">
        <v>15</v>
      </c>
      <c r="G20" s="99" t="s">
        <v>16</v>
      </c>
    </row>
    <row r="21" spans="1:255" s="83" customFormat="1" ht="12" customHeight="1" x14ac:dyDescent="0.25">
      <c r="A21" s="78"/>
      <c r="B21" s="101" t="s">
        <v>64</v>
      </c>
      <c r="C21" s="102" t="s">
        <v>17</v>
      </c>
      <c r="D21" s="102">
        <v>6</v>
      </c>
      <c r="E21" s="102" t="s">
        <v>79</v>
      </c>
      <c r="F21" s="103">
        <v>25000</v>
      </c>
      <c r="G21" s="104">
        <f t="shared" ref="G21:G22" si="0">D21*F21</f>
        <v>150000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</row>
    <row r="22" spans="1:255" s="83" customFormat="1" ht="12" customHeight="1" x14ac:dyDescent="0.25">
      <c r="A22" s="78"/>
      <c r="B22" s="101" t="s">
        <v>77</v>
      </c>
      <c r="C22" s="102" t="s">
        <v>17</v>
      </c>
      <c r="D22" s="102">
        <v>2</v>
      </c>
      <c r="E22" s="102" t="s">
        <v>65</v>
      </c>
      <c r="F22" s="103">
        <v>25000</v>
      </c>
      <c r="G22" s="104">
        <f t="shared" si="0"/>
        <v>50000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</row>
    <row r="23" spans="1:255" s="83" customFormat="1" ht="12" customHeight="1" x14ac:dyDescent="0.25">
      <c r="A23" s="78"/>
      <c r="B23" s="101" t="s">
        <v>78</v>
      </c>
      <c r="C23" s="102" t="s">
        <v>17</v>
      </c>
      <c r="D23" s="102">
        <v>10</v>
      </c>
      <c r="E23" s="102" t="s">
        <v>65</v>
      </c>
      <c r="F23" s="103">
        <v>25000</v>
      </c>
      <c r="G23" s="104">
        <v>200000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</row>
    <row r="24" spans="1:255" ht="11.25" customHeight="1" x14ac:dyDescent="0.25">
      <c r="B24" s="16" t="s">
        <v>18</v>
      </c>
      <c r="C24" s="17"/>
      <c r="D24" s="17"/>
      <c r="E24" s="17"/>
      <c r="F24" s="18"/>
      <c r="G24" s="19">
        <f>SUM(G21:G23)</f>
        <v>400000</v>
      </c>
    </row>
    <row r="25" spans="1:255" ht="15.75" customHeight="1" x14ac:dyDescent="0.25">
      <c r="A25" s="5"/>
      <c r="B25" s="13"/>
      <c r="C25" s="14"/>
      <c r="D25" s="14"/>
      <c r="E25" s="14"/>
      <c r="F25" s="15"/>
      <c r="G25" s="15"/>
      <c r="K25" s="71"/>
    </row>
    <row r="26" spans="1:255" ht="12" customHeight="1" x14ac:dyDescent="0.25">
      <c r="A26" s="5"/>
      <c r="B26" s="94" t="s">
        <v>19</v>
      </c>
      <c r="C26" s="95"/>
      <c r="D26" s="96"/>
      <c r="E26" s="96"/>
      <c r="F26" s="97"/>
      <c r="G26" s="98"/>
    </row>
    <row r="27" spans="1:255" ht="24" customHeight="1" x14ac:dyDescent="0.25">
      <c r="A27" s="5"/>
      <c r="B27" s="99" t="s">
        <v>11</v>
      </c>
      <c r="C27" s="100" t="s">
        <v>12</v>
      </c>
      <c r="D27" s="100" t="s">
        <v>13</v>
      </c>
      <c r="E27" s="99" t="s">
        <v>14</v>
      </c>
      <c r="F27" s="100" t="s">
        <v>15</v>
      </c>
      <c r="G27" s="99" t="s">
        <v>16</v>
      </c>
    </row>
    <row r="28" spans="1:255" s="83" customFormat="1" ht="12" customHeight="1" x14ac:dyDescent="0.25">
      <c r="A28" s="78"/>
      <c r="B28" s="101"/>
      <c r="C28" s="102"/>
      <c r="D28" s="102"/>
      <c r="E28" s="102"/>
      <c r="F28" s="103"/>
      <c r="G28" s="104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</row>
    <row r="29" spans="1:255" ht="11.25" customHeight="1" x14ac:dyDescent="0.25">
      <c r="B29" s="16" t="s">
        <v>20</v>
      </c>
      <c r="C29" s="17"/>
      <c r="D29" s="17"/>
      <c r="E29" s="17"/>
      <c r="F29" s="18"/>
      <c r="G29" s="19">
        <f>SUM(G28)</f>
        <v>0</v>
      </c>
    </row>
    <row r="30" spans="1:255" ht="15.75" customHeight="1" x14ac:dyDescent="0.25">
      <c r="A30" s="5"/>
      <c r="B30" s="13"/>
      <c r="C30" s="14"/>
      <c r="D30" s="14"/>
      <c r="E30" s="14"/>
      <c r="F30" s="15"/>
      <c r="G30" s="15"/>
      <c r="K30" s="71"/>
    </row>
    <row r="31" spans="1:255" ht="12" customHeight="1" x14ac:dyDescent="0.25">
      <c r="A31" s="5"/>
      <c r="B31" s="94" t="s">
        <v>21</v>
      </c>
      <c r="C31" s="95"/>
      <c r="D31" s="96"/>
      <c r="E31" s="96"/>
      <c r="F31" s="97"/>
      <c r="G31" s="98"/>
    </row>
    <row r="32" spans="1:255" ht="24" customHeight="1" x14ac:dyDescent="0.25">
      <c r="A32" s="5"/>
      <c r="B32" s="99" t="s">
        <v>11</v>
      </c>
      <c r="C32" s="100" t="s">
        <v>12</v>
      </c>
      <c r="D32" s="100" t="s">
        <v>13</v>
      </c>
      <c r="E32" s="99" t="s">
        <v>14</v>
      </c>
      <c r="F32" s="100" t="s">
        <v>15</v>
      </c>
      <c r="G32" s="99" t="s">
        <v>16</v>
      </c>
    </row>
    <row r="33" spans="1:255" s="83" customFormat="1" ht="12" customHeight="1" x14ac:dyDescent="0.25">
      <c r="A33" s="78"/>
      <c r="B33" s="101" t="s">
        <v>80</v>
      </c>
      <c r="C33" s="102" t="s">
        <v>22</v>
      </c>
      <c r="D33" s="102">
        <v>1</v>
      </c>
      <c r="E33" s="102" t="s">
        <v>81</v>
      </c>
      <c r="F33" s="103">
        <v>140000</v>
      </c>
      <c r="G33" s="104">
        <f t="shared" ref="G33" si="1">D33*F33</f>
        <v>140000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</row>
    <row r="34" spans="1:255" s="83" customFormat="1" ht="12" customHeight="1" x14ac:dyDescent="0.25">
      <c r="A34" s="78"/>
      <c r="B34" s="101" t="s">
        <v>82</v>
      </c>
      <c r="C34" s="102" t="s">
        <v>22</v>
      </c>
      <c r="D34" s="102">
        <v>3</v>
      </c>
      <c r="E34" s="102" t="s">
        <v>81</v>
      </c>
      <c r="F34" s="103">
        <v>45000</v>
      </c>
      <c r="G34" s="104">
        <v>135000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</row>
    <row r="35" spans="1:255" s="83" customFormat="1" ht="12" customHeight="1" x14ac:dyDescent="0.25">
      <c r="A35" s="78"/>
      <c r="B35" s="101" t="s">
        <v>83</v>
      </c>
      <c r="C35" s="102" t="s">
        <v>22</v>
      </c>
      <c r="D35" s="102">
        <v>2</v>
      </c>
      <c r="E35" s="102" t="s">
        <v>81</v>
      </c>
      <c r="F35" s="103">
        <v>36000</v>
      </c>
      <c r="G35" s="104">
        <v>72000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</row>
    <row r="36" spans="1:255" s="83" customFormat="1" ht="12" customHeight="1" x14ac:dyDescent="0.25">
      <c r="A36" s="78"/>
      <c r="B36" s="101" t="s">
        <v>84</v>
      </c>
      <c r="C36" s="102" t="s">
        <v>22</v>
      </c>
      <c r="D36" s="102">
        <v>1</v>
      </c>
      <c r="E36" s="102" t="s">
        <v>81</v>
      </c>
      <c r="F36" s="103">
        <v>40000</v>
      </c>
      <c r="G36" s="104">
        <v>40000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</row>
    <row r="37" spans="1:255" s="83" customFormat="1" ht="12" customHeight="1" x14ac:dyDescent="0.25">
      <c r="A37" s="78"/>
      <c r="B37" s="101" t="s">
        <v>85</v>
      </c>
      <c r="C37" s="102" t="s">
        <v>22</v>
      </c>
      <c r="D37" s="102">
        <v>1</v>
      </c>
      <c r="E37" s="102" t="s">
        <v>86</v>
      </c>
      <c r="F37" s="103">
        <v>360000</v>
      </c>
      <c r="G37" s="104">
        <v>360000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</row>
    <row r="38" spans="1:255" s="83" customFormat="1" ht="12" customHeight="1" x14ac:dyDescent="0.25">
      <c r="A38" s="78"/>
      <c r="B38" s="101" t="s">
        <v>87</v>
      </c>
      <c r="C38" s="102" t="s">
        <v>22</v>
      </c>
      <c r="D38" s="102">
        <v>1</v>
      </c>
      <c r="E38" s="102" t="s">
        <v>86</v>
      </c>
      <c r="F38" s="103">
        <v>360000</v>
      </c>
      <c r="G38" s="104">
        <v>360000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</row>
    <row r="39" spans="1:255" s="83" customFormat="1" ht="12" customHeight="1" x14ac:dyDescent="0.25">
      <c r="A39" s="78"/>
      <c r="B39" s="101" t="s">
        <v>88</v>
      </c>
      <c r="C39" s="102" t="s">
        <v>22</v>
      </c>
      <c r="D39" s="102">
        <v>1</v>
      </c>
      <c r="E39" s="102" t="s">
        <v>86</v>
      </c>
      <c r="F39" s="103">
        <v>720000</v>
      </c>
      <c r="G39" s="104">
        <v>720000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</row>
    <row r="40" spans="1:255" ht="12" customHeight="1" x14ac:dyDescent="0.25">
      <c r="A40" s="33"/>
      <c r="B40" s="72" t="s">
        <v>23</v>
      </c>
      <c r="C40" s="73"/>
      <c r="D40" s="73"/>
      <c r="E40" s="73"/>
      <c r="F40" s="74"/>
      <c r="G40" s="75">
        <f>SUM(G33:G39)</f>
        <v>1827000</v>
      </c>
    </row>
    <row r="41" spans="1:255" ht="12" customHeight="1" x14ac:dyDescent="0.25">
      <c r="A41" s="33"/>
      <c r="B41" s="13"/>
      <c r="C41" s="14"/>
      <c r="D41" s="14"/>
      <c r="E41" s="14"/>
      <c r="F41" s="15"/>
      <c r="G41" s="15"/>
    </row>
    <row r="42" spans="1:255" ht="12" customHeight="1" x14ac:dyDescent="0.25">
      <c r="A42" s="5"/>
      <c r="B42" s="94" t="s">
        <v>24</v>
      </c>
      <c r="C42" s="95"/>
      <c r="D42" s="96"/>
      <c r="E42" s="96"/>
      <c r="F42" s="97"/>
      <c r="G42" s="98"/>
    </row>
    <row r="43" spans="1:255" ht="24" customHeight="1" x14ac:dyDescent="0.25">
      <c r="A43" s="5"/>
      <c r="B43" s="99" t="s">
        <v>25</v>
      </c>
      <c r="C43" s="100" t="s">
        <v>26</v>
      </c>
      <c r="D43" s="100" t="s">
        <v>27</v>
      </c>
      <c r="E43" s="99" t="s">
        <v>14</v>
      </c>
      <c r="F43" s="100" t="s">
        <v>15</v>
      </c>
      <c r="G43" s="99" t="s">
        <v>16</v>
      </c>
    </row>
    <row r="44" spans="1:255" s="83" customFormat="1" ht="12" customHeight="1" x14ac:dyDescent="0.25">
      <c r="A44" s="78"/>
      <c r="B44" s="107" t="s">
        <v>89</v>
      </c>
      <c r="C44" s="102"/>
      <c r="D44" s="102"/>
      <c r="E44" s="102"/>
      <c r="F44" s="103"/>
      <c r="G44" s="104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</row>
    <row r="45" spans="1:255" s="83" customFormat="1" ht="12" customHeight="1" x14ac:dyDescent="0.25">
      <c r="A45" s="78"/>
      <c r="B45" s="101" t="s">
        <v>90</v>
      </c>
      <c r="C45" s="102" t="s">
        <v>29</v>
      </c>
      <c r="D45" s="102">
        <v>35</v>
      </c>
      <c r="E45" s="102" t="s">
        <v>81</v>
      </c>
      <c r="F45" s="103">
        <v>11000</v>
      </c>
      <c r="G45" s="104">
        <f>+D45*F45</f>
        <v>385000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</row>
    <row r="46" spans="1:255" s="83" customFormat="1" ht="12" customHeight="1" x14ac:dyDescent="0.25">
      <c r="A46" s="78"/>
      <c r="B46" s="107" t="s">
        <v>28</v>
      </c>
      <c r="C46" s="102"/>
      <c r="D46" s="102"/>
      <c r="E46" s="102"/>
      <c r="F46" s="103"/>
      <c r="G46" s="104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</row>
    <row r="47" spans="1:255" s="83" customFormat="1" ht="12" customHeight="1" x14ac:dyDescent="0.25">
      <c r="A47" s="78"/>
      <c r="B47" s="101" t="s">
        <v>67</v>
      </c>
      <c r="C47" s="102" t="s">
        <v>29</v>
      </c>
      <c r="D47" s="102">
        <v>200</v>
      </c>
      <c r="E47" s="102" t="s">
        <v>81</v>
      </c>
      <c r="F47" s="103">
        <v>1120</v>
      </c>
      <c r="G47" s="104">
        <f>+D47*F47</f>
        <v>224000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  <c r="GT47" s="82"/>
      <c r="GU47" s="82"/>
      <c r="GV47" s="82"/>
      <c r="GW47" s="82"/>
      <c r="GX47" s="82"/>
      <c r="GY47" s="82"/>
      <c r="GZ47" s="82"/>
      <c r="HA47" s="82"/>
      <c r="HB47" s="82"/>
      <c r="HC47" s="82"/>
      <c r="HD47" s="82"/>
      <c r="HE47" s="82"/>
      <c r="HF47" s="82"/>
      <c r="HG47" s="82"/>
      <c r="HH47" s="82"/>
      <c r="HI47" s="82"/>
      <c r="HJ47" s="82"/>
      <c r="HK47" s="82"/>
      <c r="HL47" s="82"/>
      <c r="HM47" s="82"/>
      <c r="HN47" s="82"/>
      <c r="HO47" s="82"/>
      <c r="HP47" s="82"/>
      <c r="HQ47" s="82"/>
      <c r="HR47" s="82"/>
      <c r="HS47" s="82"/>
      <c r="HT47" s="82"/>
      <c r="HU47" s="82"/>
      <c r="HV47" s="82"/>
      <c r="HW47" s="82"/>
      <c r="HX47" s="82"/>
      <c r="HY47" s="82"/>
      <c r="HZ47" s="82"/>
      <c r="IA47" s="82"/>
      <c r="IB47" s="82"/>
      <c r="IC47" s="82"/>
      <c r="ID47" s="82"/>
      <c r="IE47" s="82"/>
      <c r="IF47" s="82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</row>
    <row r="48" spans="1:255" s="83" customFormat="1" ht="12" customHeight="1" x14ac:dyDescent="0.25">
      <c r="A48" s="78"/>
      <c r="B48" s="101" t="s">
        <v>68</v>
      </c>
      <c r="C48" s="102" t="s">
        <v>29</v>
      </c>
      <c r="D48" s="102">
        <v>400</v>
      </c>
      <c r="E48" s="102" t="s">
        <v>81</v>
      </c>
      <c r="F48" s="103">
        <v>1200</v>
      </c>
      <c r="G48" s="104">
        <f t="shared" ref="G48" si="2">+D48*F48</f>
        <v>480000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</row>
    <row r="49" spans="1:255" s="83" customFormat="1" ht="12" customHeight="1" x14ac:dyDescent="0.25">
      <c r="A49" s="78"/>
      <c r="B49" s="107" t="s">
        <v>91</v>
      </c>
      <c r="C49" s="102"/>
      <c r="D49" s="102"/>
      <c r="E49" s="102"/>
      <c r="F49" s="103"/>
      <c r="G49" s="104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</row>
    <row r="50" spans="1:255" s="83" customFormat="1" ht="12" customHeight="1" x14ac:dyDescent="0.25">
      <c r="A50" s="78"/>
      <c r="B50" s="107" t="s">
        <v>92</v>
      </c>
      <c r="C50" s="102"/>
      <c r="D50" s="102"/>
      <c r="E50" s="102"/>
      <c r="F50" s="103"/>
      <c r="G50" s="104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</row>
    <row r="51" spans="1:255" s="83" customFormat="1" ht="12" customHeight="1" x14ac:dyDescent="0.25">
      <c r="A51" s="78"/>
      <c r="B51" s="101" t="s">
        <v>93</v>
      </c>
      <c r="C51" s="102" t="s">
        <v>94</v>
      </c>
      <c r="D51" s="102">
        <v>1</v>
      </c>
      <c r="E51" s="102" t="s">
        <v>95</v>
      </c>
      <c r="F51" s="103">
        <v>120000</v>
      </c>
      <c r="G51" s="104">
        <f t="shared" ref="G51:G53" si="3">+D51*F51</f>
        <v>120000</v>
      </c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</row>
    <row r="52" spans="1:255" s="83" customFormat="1" ht="12" customHeight="1" x14ac:dyDescent="0.25">
      <c r="A52" s="78"/>
      <c r="B52" s="101" t="s">
        <v>96</v>
      </c>
      <c r="C52" s="102" t="s">
        <v>94</v>
      </c>
      <c r="D52" s="102">
        <v>2</v>
      </c>
      <c r="E52" s="102" t="s">
        <v>97</v>
      </c>
      <c r="F52" s="103">
        <v>6500</v>
      </c>
      <c r="G52" s="104">
        <f t="shared" si="3"/>
        <v>13000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</row>
    <row r="53" spans="1:255" s="83" customFormat="1" ht="12" customHeight="1" x14ac:dyDescent="0.25">
      <c r="A53" s="78"/>
      <c r="B53" s="101" t="s">
        <v>98</v>
      </c>
      <c r="C53" s="102" t="s">
        <v>94</v>
      </c>
      <c r="D53" s="102">
        <v>2</v>
      </c>
      <c r="E53" s="102" t="s">
        <v>97</v>
      </c>
      <c r="F53" s="103">
        <v>8500</v>
      </c>
      <c r="G53" s="104">
        <f t="shared" si="3"/>
        <v>17000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</row>
    <row r="54" spans="1:255" s="83" customFormat="1" ht="12" customHeight="1" x14ac:dyDescent="0.25">
      <c r="A54" s="78"/>
      <c r="B54" s="107" t="s">
        <v>30</v>
      </c>
      <c r="C54" s="102"/>
      <c r="D54" s="102"/>
      <c r="E54" s="102"/>
      <c r="F54" s="103"/>
      <c r="G54" s="104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</row>
    <row r="55" spans="1:255" s="83" customFormat="1" ht="12" customHeight="1" x14ac:dyDescent="0.25">
      <c r="A55" s="78"/>
      <c r="B55" s="101" t="s">
        <v>99</v>
      </c>
      <c r="C55" s="102" t="s">
        <v>59</v>
      </c>
      <c r="D55" s="102">
        <v>1</v>
      </c>
      <c r="E55" s="102" t="s">
        <v>86</v>
      </c>
      <c r="F55" s="103">
        <v>46590</v>
      </c>
      <c r="G55" s="104">
        <f t="shared" ref="G55" si="4">+D55*F55</f>
        <v>46590</v>
      </c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</row>
    <row r="56" spans="1:255" ht="11.25" customHeight="1" x14ac:dyDescent="0.25">
      <c r="B56" s="16" t="s">
        <v>31</v>
      </c>
      <c r="C56" s="17"/>
      <c r="D56" s="17"/>
      <c r="E56" s="17"/>
      <c r="F56" s="18"/>
      <c r="G56" s="19">
        <f>SUM(G44:G55)</f>
        <v>1285590</v>
      </c>
    </row>
    <row r="57" spans="1:255" ht="11.25" customHeight="1" x14ac:dyDescent="0.25">
      <c r="B57" s="13"/>
      <c r="C57" s="14"/>
      <c r="D57" s="14"/>
      <c r="E57" s="20"/>
      <c r="F57" s="15"/>
      <c r="G57" s="15"/>
    </row>
    <row r="58" spans="1:255" ht="12" customHeight="1" x14ac:dyDescent="0.25">
      <c r="A58" s="5"/>
      <c r="B58" s="94" t="s">
        <v>32</v>
      </c>
      <c r="C58" s="95"/>
      <c r="D58" s="96"/>
      <c r="E58" s="96"/>
      <c r="F58" s="97"/>
      <c r="G58" s="98"/>
    </row>
    <row r="59" spans="1:255" ht="24" customHeight="1" x14ac:dyDescent="0.25">
      <c r="A59" s="5"/>
      <c r="B59" s="99" t="s">
        <v>33</v>
      </c>
      <c r="C59" s="100" t="s">
        <v>26</v>
      </c>
      <c r="D59" s="100" t="s">
        <v>27</v>
      </c>
      <c r="E59" s="99" t="s">
        <v>14</v>
      </c>
      <c r="F59" s="100" t="s">
        <v>15</v>
      </c>
      <c r="G59" s="99" t="s">
        <v>16</v>
      </c>
    </row>
    <row r="60" spans="1:255" s="83" customFormat="1" ht="15" x14ac:dyDescent="0.25">
      <c r="A60" s="78"/>
      <c r="B60" s="105"/>
      <c r="C60" s="102"/>
      <c r="D60" s="102"/>
      <c r="E60" s="106"/>
      <c r="F60" s="103"/>
      <c r="G60" s="104">
        <f>+F60*D60</f>
        <v>0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</row>
    <row r="61" spans="1:255" ht="11.25" customHeight="1" x14ac:dyDescent="0.25">
      <c r="B61" s="16" t="s">
        <v>34</v>
      </c>
      <c r="C61" s="17"/>
      <c r="D61" s="17"/>
      <c r="E61" s="17"/>
      <c r="F61" s="18"/>
      <c r="G61" s="19">
        <f>SUM(G60:G60)</f>
        <v>0</v>
      </c>
    </row>
    <row r="62" spans="1:255" ht="11.25" customHeight="1" x14ac:dyDescent="0.25">
      <c r="B62" s="36"/>
      <c r="C62" s="36"/>
      <c r="D62" s="36"/>
      <c r="E62" s="36"/>
      <c r="F62" s="37"/>
      <c r="G62" s="37"/>
    </row>
    <row r="63" spans="1:255" ht="11.25" customHeight="1" x14ac:dyDescent="0.25">
      <c r="B63" s="38" t="s">
        <v>35</v>
      </c>
      <c r="C63" s="39"/>
      <c r="D63" s="39"/>
      <c r="E63" s="39"/>
      <c r="F63" s="39"/>
      <c r="G63" s="40">
        <f>G24+G29+G40+G56+G61</f>
        <v>3512590</v>
      </c>
    </row>
    <row r="64" spans="1:255" ht="11.25" customHeight="1" x14ac:dyDescent="0.25">
      <c r="B64" s="41" t="s">
        <v>36</v>
      </c>
      <c r="C64" s="22"/>
      <c r="D64" s="22"/>
      <c r="E64" s="22"/>
      <c r="F64" s="22"/>
      <c r="G64" s="42">
        <f>G63*0.05</f>
        <v>175629.5</v>
      </c>
    </row>
    <row r="65" spans="1:255" ht="11.25" customHeight="1" x14ac:dyDescent="0.25">
      <c r="B65" s="43" t="s">
        <v>37</v>
      </c>
      <c r="C65" s="21"/>
      <c r="D65" s="21"/>
      <c r="E65" s="21"/>
      <c r="F65" s="21"/>
      <c r="G65" s="44">
        <f>G64+G63</f>
        <v>3688219.5</v>
      </c>
    </row>
    <row r="66" spans="1:255" ht="11.25" customHeight="1" x14ac:dyDescent="0.25">
      <c r="B66" s="41" t="s">
        <v>38</v>
      </c>
      <c r="C66" s="22"/>
      <c r="D66" s="22"/>
      <c r="E66" s="22"/>
      <c r="F66" s="22"/>
      <c r="G66" s="42">
        <f>G12</f>
        <v>4400000</v>
      </c>
    </row>
    <row r="67" spans="1:255" ht="11.25" customHeight="1" x14ac:dyDescent="0.25">
      <c r="B67" s="45" t="s">
        <v>39</v>
      </c>
      <c r="C67" s="46"/>
      <c r="D67" s="46"/>
      <c r="E67" s="46"/>
      <c r="F67" s="46"/>
      <c r="G67" s="47">
        <f>G66-G65</f>
        <v>711780.5</v>
      </c>
    </row>
    <row r="68" spans="1:255" ht="11.25" customHeight="1" x14ac:dyDescent="0.25">
      <c r="B68" s="34" t="s">
        <v>40</v>
      </c>
      <c r="C68" s="35"/>
      <c r="D68" s="35"/>
      <c r="E68" s="35"/>
      <c r="F68" s="35"/>
      <c r="G68" s="30"/>
    </row>
    <row r="69" spans="1:255" ht="11.25" customHeight="1" thickBot="1" x14ac:dyDescent="0.3">
      <c r="B69" s="48"/>
      <c r="C69" s="35"/>
      <c r="D69" s="35"/>
      <c r="E69" s="35"/>
      <c r="F69" s="35"/>
      <c r="G69" s="30"/>
    </row>
    <row r="70" spans="1:255" s="111" customFormat="1" ht="12" customHeight="1" x14ac:dyDescent="0.15">
      <c r="A70" s="108"/>
      <c r="B70" s="60" t="s">
        <v>41</v>
      </c>
      <c r="C70" s="109"/>
      <c r="D70" s="109"/>
      <c r="E70" s="109"/>
      <c r="F70" s="109"/>
      <c r="G70" s="110"/>
    </row>
    <row r="71" spans="1:255" s="111" customFormat="1" ht="12" customHeight="1" x14ac:dyDescent="0.15">
      <c r="A71" s="108"/>
      <c r="B71" s="61" t="s">
        <v>42</v>
      </c>
      <c r="C71" s="112"/>
      <c r="D71" s="112"/>
      <c r="E71" s="112"/>
      <c r="F71" s="112"/>
      <c r="G71" s="113"/>
    </row>
    <row r="72" spans="1:255" s="111" customFormat="1" ht="12" customHeight="1" x14ac:dyDescent="0.15">
      <c r="B72" s="61" t="s">
        <v>101</v>
      </c>
      <c r="C72" s="112"/>
      <c r="D72" s="112"/>
      <c r="E72" s="112"/>
      <c r="F72" s="112"/>
      <c r="G72" s="113"/>
    </row>
    <row r="73" spans="1:255" s="111" customFormat="1" ht="12" customHeight="1" x14ac:dyDescent="0.15">
      <c r="B73" s="61" t="s">
        <v>102</v>
      </c>
      <c r="C73" s="112"/>
      <c r="D73" s="112"/>
      <c r="E73" s="112"/>
      <c r="F73" s="112"/>
      <c r="G73" s="113"/>
    </row>
    <row r="74" spans="1:255" s="111" customFormat="1" ht="12" customHeight="1" x14ac:dyDescent="0.15">
      <c r="B74" s="61" t="s">
        <v>43</v>
      </c>
      <c r="C74" s="112"/>
      <c r="D74" s="112"/>
      <c r="E74" s="112"/>
      <c r="F74" s="112"/>
      <c r="G74" s="113"/>
    </row>
    <row r="75" spans="1:255" s="111" customFormat="1" ht="12" customHeight="1" x14ac:dyDescent="0.15">
      <c r="B75" s="61" t="s">
        <v>44</v>
      </c>
      <c r="C75" s="112"/>
      <c r="D75" s="112"/>
      <c r="E75" s="112"/>
      <c r="F75" s="112"/>
      <c r="G75" s="113"/>
    </row>
    <row r="76" spans="1:255" s="111" customFormat="1" ht="12" customHeight="1" thickBot="1" x14ac:dyDescent="0.2">
      <c r="B76" s="62" t="s">
        <v>45</v>
      </c>
      <c r="C76" s="114"/>
      <c r="D76" s="114"/>
      <c r="E76" s="114"/>
      <c r="F76" s="114"/>
      <c r="G76" s="115"/>
    </row>
    <row r="77" spans="1:255" s="118" customFormat="1" ht="9" x14ac:dyDescent="0.15">
      <c r="A77" s="116"/>
      <c r="B77" s="58"/>
      <c r="C77" s="32"/>
      <c r="D77" s="32"/>
      <c r="E77" s="32"/>
      <c r="F77" s="32"/>
      <c r="G77" s="117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S77" s="116"/>
      <c r="FT77" s="116"/>
      <c r="FU77" s="116"/>
      <c r="FV77" s="116"/>
      <c r="FW77" s="116"/>
      <c r="FX77" s="116"/>
      <c r="FY77" s="116"/>
      <c r="FZ77" s="116"/>
      <c r="GA77" s="116"/>
      <c r="GB77" s="116"/>
      <c r="GC77" s="116"/>
      <c r="GD77" s="116"/>
      <c r="GE77" s="116"/>
      <c r="GF77" s="116"/>
      <c r="GG77" s="116"/>
      <c r="GH77" s="116"/>
      <c r="GI77" s="116"/>
      <c r="GJ77" s="116"/>
      <c r="GK77" s="116"/>
      <c r="GL77" s="116"/>
      <c r="GM77" s="116"/>
      <c r="GN77" s="116"/>
      <c r="GO77" s="116"/>
      <c r="GP77" s="116"/>
      <c r="GQ77" s="116"/>
      <c r="GR77" s="116"/>
      <c r="GS77" s="116"/>
      <c r="GT77" s="116"/>
      <c r="GU77" s="116"/>
      <c r="GV77" s="116"/>
      <c r="GW77" s="116"/>
      <c r="GX77" s="116"/>
      <c r="GY77" s="116"/>
      <c r="GZ77" s="116"/>
      <c r="HA77" s="116"/>
      <c r="HB77" s="116"/>
      <c r="HC77" s="116"/>
      <c r="HD77" s="116"/>
      <c r="HE77" s="116"/>
      <c r="HF77" s="116"/>
      <c r="HG77" s="116"/>
      <c r="HH77" s="116"/>
      <c r="HI77" s="116"/>
      <c r="HJ77" s="116"/>
      <c r="HK77" s="116"/>
      <c r="HL77" s="116"/>
      <c r="HM77" s="116"/>
      <c r="HN77" s="116"/>
      <c r="HO77" s="116"/>
      <c r="HP77" s="116"/>
      <c r="HQ77" s="116"/>
      <c r="HR77" s="116"/>
      <c r="HS77" s="116"/>
      <c r="HT77" s="116"/>
      <c r="HU77" s="116"/>
      <c r="HV77" s="116"/>
      <c r="HW77" s="116"/>
      <c r="HX77" s="116"/>
      <c r="HY77" s="116"/>
      <c r="HZ77" s="116"/>
      <c r="IA77" s="116"/>
      <c r="IB77" s="116"/>
      <c r="IC77" s="116"/>
      <c r="ID77" s="116"/>
      <c r="IE77" s="116"/>
      <c r="IF77" s="116"/>
      <c r="IG77" s="116"/>
      <c r="IH77" s="116"/>
      <c r="II77" s="116"/>
      <c r="IJ77" s="116"/>
      <c r="IK77" s="116"/>
      <c r="IL77" s="116"/>
      <c r="IM77" s="116"/>
      <c r="IN77" s="116"/>
      <c r="IO77" s="116"/>
      <c r="IP77" s="116"/>
      <c r="IQ77" s="116"/>
      <c r="IR77" s="116"/>
      <c r="IS77" s="116"/>
      <c r="IT77" s="116"/>
      <c r="IU77" s="116"/>
    </row>
    <row r="78" spans="1:255" ht="11.25" customHeight="1" thickBot="1" x14ac:dyDescent="0.3">
      <c r="B78" s="120" t="s">
        <v>46</v>
      </c>
      <c r="C78" s="121"/>
      <c r="D78" s="57"/>
      <c r="E78" s="23"/>
      <c r="F78" s="23"/>
      <c r="G78" s="30"/>
    </row>
    <row r="79" spans="1:255" ht="11.25" customHeight="1" x14ac:dyDescent="0.25">
      <c r="B79" s="50" t="s">
        <v>33</v>
      </c>
      <c r="C79" s="24" t="s">
        <v>47</v>
      </c>
      <c r="D79" s="51" t="s">
        <v>48</v>
      </c>
      <c r="E79" s="23"/>
      <c r="F79" s="23"/>
      <c r="G79" s="30"/>
    </row>
    <row r="80" spans="1:255" ht="11.25" customHeight="1" x14ac:dyDescent="0.25">
      <c r="B80" s="52" t="s">
        <v>49</v>
      </c>
      <c r="C80" s="25">
        <f>+G24</f>
        <v>400000</v>
      </c>
      <c r="D80" s="53">
        <f>(C80/C86)</f>
        <v>0.10845341498790947</v>
      </c>
      <c r="E80" s="23"/>
      <c r="F80" s="23"/>
      <c r="G80" s="30"/>
    </row>
    <row r="81" spans="2:7" ht="11.25" customHeight="1" x14ac:dyDescent="0.25">
      <c r="B81" s="52" t="s">
        <v>50</v>
      </c>
      <c r="C81" s="26">
        <v>0</v>
      </c>
      <c r="D81" s="53">
        <v>0</v>
      </c>
      <c r="E81" s="23"/>
      <c r="F81" s="23"/>
      <c r="G81" s="30"/>
    </row>
    <row r="82" spans="2:7" ht="11.25" customHeight="1" x14ac:dyDescent="0.25">
      <c r="B82" s="52" t="s">
        <v>51</v>
      </c>
      <c r="C82" s="25">
        <f>+G40</f>
        <v>1827000</v>
      </c>
      <c r="D82" s="53">
        <f>(C82/C86)</f>
        <v>0.49536097295727655</v>
      </c>
      <c r="E82" s="23"/>
      <c r="F82" s="23"/>
      <c r="G82" s="30"/>
    </row>
    <row r="83" spans="2:7" ht="11.25" customHeight="1" x14ac:dyDescent="0.25">
      <c r="B83" s="52" t="s">
        <v>25</v>
      </c>
      <c r="C83" s="25">
        <f>+G56</f>
        <v>1285590</v>
      </c>
      <c r="D83" s="53">
        <f>(C83/C86)</f>
        <v>0.34856656443576639</v>
      </c>
      <c r="E83" s="23"/>
      <c r="F83" s="23"/>
      <c r="G83" s="30"/>
    </row>
    <row r="84" spans="2:7" ht="11.25" customHeight="1" x14ac:dyDescent="0.25">
      <c r="B84" s="52" t="s">
        <v>52</v>
      </c>
      <c r="C84" s="27">
        <f>+G61</f>
        <v>0</v>
      </c>
      <c r="D84" s="53">
        <f>(C84/C86)</f>
        <v>0</v>
      </c>
      <c r="E84" s="29"/>
      <c r="F84" s="29"/>
      <c r="G84" s="30"/>
    </row>
    <row r="85" spans="2:7" ht="11.25" customHeight="1" x14ac:dyDescent="0.25">
      <c r="B85" s="52" t="s">
        <v>53</v>
      </c>
      <c r="C85" s="27">
        <f>+G64</f>
        <v>175629.5</v>
      </c>
      <c r="D85" s="53">
        <f>(C85/C86)</f>
        <v>4.7619047619047616E-2</v>
      </c>
      <c r="E85" s="29"/>
      <c r="F85" s="29"/>
      <c r="G85" s="30"/>
    </row>
    <row r="86" spans="2:7" ht="11.25" customHeight="1" thickBot="1" x14ac:dyDescent="0.3">
      <c r="B86" s="54" t="s">
        <v>54</v>
      </c>
      <c r="C86" s="55">
        <f>SUM(C80:C85)</f>
        <v>3688219.5</v>
      </c>
      <c r="D86" s="56">
        <f>SUM(D80:D85)</f>
        <v>1</v>
      </c>
      <c r="E86" s="29"/>
      <c r="F86" s="29"/>
      <c r="G86" s="30"/>
    </row>
    <row r="87" spans="2:7" ht="11.25" customHeight="1" x14ac:dyDescent="0.25">
      <c r="B87" s="48"/>
      <c r="C87" s="35"/>
      <c r="D87" s="35"/>
      <c r="E87" s="35"/>
      <c r="F87" s="35"/>
      <c r="G87" s="30"/>
    </row>
    <row r="88" spans="2:7" ht="11.25" customHeight="1" x14ac:dyDescent="0.25">
      <c r="B88" s="49"/>
      <c r="C88" s="35"/>
      <c r="D88" s="35"/>
      <c r="E88" s="35"/>
      <c r="F88" s="35"/>
      <c r="G88" s="30"/>
    </row>
    <row r="89" spans="2:7" ht="11.25" customHeight="1" thickBot="1" x14ac:dyDescent="0.3">
      <c r="B89" s="64"/>
      <c r="C89" s="65" t="s">
        <v>100</v>
      </c>
      <c r="D89" s="66"/>
      <c r="E89" s="67"/>
      <c r="F89" s="28"/>
      <c r="G89" s="30"/>
    </row>
    <row r="90" spans="2:7" ht="11.25" customHeight="1" x14ac:dyDescent="0.25">
      <c r="B90" s="68" t="s">
        <v>60</v>
      </c>
      <c r="C90" s="69">
        <v>700</v>
      </c>
      <c r="D90" s="69">
        <v>800</v>
      </c>
      <c r="E90" s="70">
        <v>900</v>
      </c>
      <c r="F90" s="63"/>
      <c r="G90" s="31"/>
    </row>
    <row r="91" spans="2:7" ht="11.25" customHeight="1" thickBot="1" x14ac:dyDescent="0.3">
      <c r="B91" s="54" t="s">
        <v>61</v>
      </c>
      <c r="C91" s="76">
        <f>(G65/C90)</f>
        <v>5268.8850000000002</v>
      </c>
      <c r="D91" s="76">
        <f>(G65/D90)</f>
        <v>4610.274375</v>
      </c>
      <c r="E91" s="77">
        <f>(G65/E90)</f>
        <v>4098.0216666666665</v>
      </c>
      <c r="F91" s="63"/>
      <c r="G91" s="31"/>
    </row>
    <row r="92" spans="2:7" ht="11.25" customHeight="1" x14ac:dyDescent="0.25">
      <c r="B92" s="59" t="s">
        <v>55</v>
      </c>
      <c r="C92" s="32"/>
      <c r="D92" s="32"/>
      <c r="E92" s="32"/>
      <c r="F92" s="32"/>
      <c r="G92" s="32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ALFAFA ESTABLECIMIENTO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2023-02-07T11:15:07Z</dcterms:modified>
</cp:coreProperties>
</file>