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Ovinos Los Rìos" sheetId="1" r:id="rId1"/>
  </sheets>
  <definedNames/>
  <calcPr fullCalcOnLoad="1"/>
</workbook>
</file>

<file path=xl/sharedStrings.xml><?xml version="1.0" encoding="utf-8"?>
<sst xmlns="http://schemas.openxmlformats.org/spreadsheetml/2006/main" count="133" uniqueCount="96">
  <si>
    <t>RUBRO O CULTIVO</t>
  </si>
  <si>
    <t>OVINOS</t>
  </si>
  <si>
    <t>RENDIMIENTO CARNE CORDERO (Kg/ha)</t>
  </si>
  <si>
    <t>RAZA</t>
  </si>
  <si>
    <t>SUFFOLK, TEXEL, MILSHAF, CRIOLLO</t>
  </si>
  <si>
    <t>FECHA ESTIMADA  PRECIO VENTA</t>
  </si>
  <si>
    <t>NOV-DIC-ENE-FEB</t>
  </si>
  <si>
    <t>NIVEL TECNOLÓGICO</t>
  </si>
  <si>
    <t>MEDIO</t>
  </si>
  <si>
    <t>PRECIO ESPERADO ($/Kg CORDERO)</t>
  </si>
  <si>
    <t>REGIÓN</t>
  </si>
  <si>
    <t>LOS RÍOS</t>
  </si>
  <si>
    <t>INGRESO ESPERADO, CON IVA ($)</t>
  </si>
  <si>
    <t>ÁREA</t>
  </si>
  <si>
    <t>PAILLACO</t>
  </si>
  <si>
    <t>DESTINO PRODUCCIÓN</t>
  </si>
  <si>
    <t>VENTA EN EL PREDIO</t>
  </si>
  <si>
    <t>COMUNA/LOCALIDAD</t>
  </si>
  <si>
    <t>FECHA DE VENTA</t>
  </si>
  <si>
    <t>FECHA PRECIO INSUMOS</t>
  </si>
  <si>
    <t>CONTINGENCIA</t>
  </si>
  <si>
    <t>INUNDACIONES,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</si>
  <si>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</si>
  <si>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</si>
  <si>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</si>
  <si>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</si>
  <si>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</si>
  <si>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</si>
  <si>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</si>
  <si>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</si>
  <si>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CUIDADOS DEL REBAÑO (traslados diarios, alimentación, manejo sanitario, manejo reproductivo)</t>
  </si>
  <si>
    <t>JH</t>
  </si>
  <si>
    <t>Ene a Dic</t>
  </si>
  <si>
    <t>Subtotal Jornadas Hombre</t>
  </si>
  <si>
    <t>MAQUINARIA</t>
  </si>
  <si>
    <t>Fertilización/prep. Suelo, otros</t>
  </si>
  <si>
    <t>HR M</t>
  </si>
  <si>
    <t>Ene-Dic</t>
  </si>
  <si>
    <t>Subtotal Costo Maquinaria</t>
  </si>
  <si>
    <t>INSUMOS</t>
  </si>
  <si>
    <t>Unidad (Kg/l/u)</t>
  </si>
  <si>
    <t>Cantidad (Kg/l/u)</t>
  </si>
  <si>
    <t>MANTENCION DE PRADERAS</t>
  </si>
  <si>
    <t>Nitromag</t>
  </si>
  <si>
    <t>kg</t>
  </si>
  <si>
    <t>Ago-Sep</t>
  </si>
  <si>
    <t>S.F.T.</t>
  </si>
  <si>
    <t>Abr-may</t>
  </si>
  <si>
    <t>ALIMENTACION SUPLEMENTARIA</t>
  </si>
  <si>
    <t>Forraje (fardos)</t>
  </si>
  <si>
    <t>Jun-Jul</t>
  </si>
  <si>
    <t>Pradera suplementaria</t>
  </si>
  <si>
    <t>SANIDAD E INSEMINACION</t>
  </si>
  <si>
    <t>vacuna clostridium</t>
  </si>
  <si>
    <t>Dosis</t>
  </si>
  <si>
    <t>Abr-Oct</t>
  </si>
  <si>
    <t>Antiparasitario interno/externo</t>
  </si>
  <si>
    <t>Esquila</t>
  </si>
  <si>
    <t>Diciembre</t>
  </si>
  <si>
    <t>Subtotal Insumos</t>
  </si>
  <si>
    <t>TOTAL COSTOS DIRECTOS</t>
  </si>
  <si>
    <t>Más Imprevistos (5%)</t>
  </si>
  <si>
    <t>TOTAL COSTOS</t>
  </si>
  <si>
    <t>INGRESOS ESPERADOS</t>
  </si>
  <si>
    <t>RESULTADO ECONOMICO($/ha)</t>
  </si>
  <si>
    <t>Fuente: INDAP</t>
  </si>
  <si>
    <t>Notas:</t>
  </si>
  <si>
    <t>1. Precios de insumos y productos se expresan con IVA.</t>
  </si>
  <si>
    <t>2.  Precio de Insumos corresponde a  precios  colocados en el predio</t>
  </si>
  <si>
    <t>3. Precio esperado por ventas corresponde a precio en predio de venta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</si>
  <si>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</si>
  <si>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</si>
  <si>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</si>
  <si>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7. Estimaciones en base a 7 ovinos/hà</t>
  </si>
  <si>
    <t>MS</t>
  </si>
  <si>
    <t xml:space="preserve"> </t>
  </si>
  <si>
    <t>PAILLACO-LOS LAGOS</t>
  </si>
  <si>
    <t>JORNADAS ANIMAL</t>
  </si>
  <si>
    <t>Subtotal Jornadas Animal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</si>
  <si>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</si>
  <si>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</si>
  <si>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</si>
  <si>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</si>
  <si>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</si>
  <si>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</si>
  <si>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</si>
  <si>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</si>
  <si>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</si>
  <si>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</si>
  <si>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</si>
  <si>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</si>
  <si>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Costo unitario ($/Kg)</t>
  </si>
  <si>
    <t>(*): Este valor representa el valor mìnimo de venta del producto</t>
  </si>
  <si>
    <t>OTROS</t>
  </si>
  <si>
    <t>Subtotal Otros</t>
  </si>
  <si>
    <t>Rendimiento (Kg/ha)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</si>
</sst>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[Red]\-&quot;$&quot;\ #,##0"/>
    <numFmt numFmtId="173" formatCode="_-* #,##0.00_-;\-* #,##0.00_-;_-* &quot;-&quot;??_-;_-@_-"/>
    <numFmt numFmtId="174" formatCode="_-* #,##0\ _€_-;\-* #,##0\ _€_-;_-* &quot;-&quot;??\ _€_-;_-@_-"/>
    <numFmt numFmtId="175" formatCode="_-* #,##0_-;\-* #,##0_-;_-* &quot;-&quot;??_-;_-@_-"/>
    <numFmt numFmtId="176" formatCode="[$-C0A]mmmm\-yy;@"/>
    <numFmt numFmtId="177" formatCode="&quot; &quot;* #,##0&quot;   &quot;;&quot;-&quot;* #,##0&quot;   &quot;;&quot; &quot;* &quot;-&quot;??&quot;   &quot;"/>
    <numFmt numFmtId="178" formatCode="&quot; &quot;* #,##0&quot; &quot;;&quot; &quot;* &quot;-&quot;#,##0&quot; &quot;;&quot; &quot;* &quot;- &quot;"/>
    <numFmt numFmtId="179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7"/>
      <color indexed="9"/>
      <name val="Calibri"/>
      <family val="2"/>
    </font>
    <font>
      <b/>
      <i/>
      <sz val="7"/>
      <color indexed="9"/>
      <name val="Calibri"/>
      <family val="2"/>
    </font>
    <font>
      <b/>
      <i/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56"/>
      <name val="Calibri"/>
      <family val="2"/>
    </font>
    <font>
      <b/>
      <sz val="7"/>
      <color indexed="8"/>
      <name val="Calibri"/>
      <family val="2"/>
    </font>
    <font>
      <b/>
      <sz val="7"/>
      <name val="Calibri"/>
      <family val="2"/>
    </font>
    <font>
      <sz val="7"/>
      <name val="Arial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 Narrow"/>
      <family val="2"/>
    </font>
    <font>
      <b/>
      <sz val="7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indexed="23"/>
      </top>
      <bottom style="thin">
        <color indexed="2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64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74" fontId="4" fillId="0" borderId="0" xfId="50" applyNumberFormat="1" applyFont="1" applyBorder="1" applyAlignment="1">
      <alignment vertical="center"/>
    </xf>
    <xf numFmtId="174" fontId="3" fillId="0" borderId="0" xfId="0" applyNumberFormat="1" applyFont="1" applyBorder="1" applyAlignment="1">
      <alignment vertical="center"/>
    </xf>
    <xf numFmtId="17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75" fontId="4" fillId="0" borderId="10" xfId="47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5" fontId="4" fillId="0" borderId="10" xfId="47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5" fontId="4" fillId="0" borderId="10" xfId="47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176" fontId="3" fillId="0" borderId="10" xfId="47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5" fontId="3" fillId="0" borderId="10" xfId="47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17" fontId="3" fillId="0" borderId="0" xfId="0" applyNumberFormat="1" applyFont="1" applyBorder="1" applyAlignment="1">
      <alignment horizontal="center" vertical="center"/>
    </xf>
    <xf numFmtId="174" fontId="3" fillId="0" borderId="0" xfId="5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4" fontId="8" fillId="0" borderId="0" xfId="50" applyNumberFormat="1" applyFont="1" applyFill="1" applyBorder="1" applyAlignment="1">
      <alignment vertical="center"/>
    </xf>
    <xf numFmtId="174" fontId="3" fillId="0" borderId="0" xfId="5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4" fontId="3" fillId="0" borderId="0" xfId="5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" fontId="4" fillId="0" borderId="10" xfId="50" applyNumberFormat="1" applyFont="1" applyBorder="1" applyAlignment="1">
      <alignment horizontal="center" vertical="center"/>
    </xf>
    <xf numFmtId="175" fontId="4" fillId="0" borderId="10" xfId="47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5" fontId="3" fillId="0" borderId="10" xfId="47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74" fontId="6" fillId="33" borderId="10" xfId="5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74" fontId="9" fillId="33" borderId="10" xfId="50" applyNumberFormat="1" applyFont="1" applyFill="1" applyBorder="1" applyAlignment="1">
      <alignment vertical="center"/>
    </xf>
    <xf numFmtId="175" fontId="9" fillId="33" borderId="10" xfId="47" applyNumberFormat="1" applyFont="1" applyFill="1" applyBorder="1" applyAlignment="1">
      <alignment vertical="center"/>
    </xf>
    <xf numFmtId="175" fontId="9" fillId="33" borderId="11" xfId="47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175" fontId="9" fillId="34" borderId="11" xfId="47" applyNumberFormat="1" applyFont="1" applyFill="1" applyBorder="1" applyAlignment="1">
      <alignment vertical="center"/>
    </xf>
    <xf numFmtId="0" fontId="1" fillId="35" borderId="0" xfId="56" applyFont="1" applyFill="1" applyBorder="1" applyAlignment="1">
      <alignment/>
    </xf>
    <xf numFmtId="49" fontId="14" fillId="34" borderId="12" xfId="56" applyNumberFormat="1" applyFont="1" applyFill="1" applyBorder="1" applyAlignment="1">
      <alignment vertical="center"/>
    </xf>
    <xf numFmtId="0" fontId="15" fillId="35" borderId="0" xfId="56" applyFont="1" applyFill="1" applyBorder="1" applyAlignment="1">
      <alignment horizontal="center" vertical="center"/>
    </xf>
    <xf numFmtId="0" fontId="15" fillId="35" borderId="0" xfId="56" applyFont="1" applyFill="1" applyBorder="1" applyAlignment="1">
      <alignment vertical="center"/>
    </xf>
    <xf numFmtId="0" fontId="1" fillId="0" borderId="0" xfId="56" applyNumberFormat="1" applyFont="1" applyAlignment="1">
      <alignment/>
    </xf>
    <xf numFmtId="0" fontId="1" fillId="0" borderId="0" xfId="56" applyNumberFormat="1" applyFont="1" applyBorder="1" applyAlignment="1">
      <alignment/>
    </xf>
    <xf numFmtId="49" fontId="14" fillId="33" borderId="13" xfId="56" applyNumberFormat="1" applyFont="1" applyFill="1" applyBorder="1" applyAlignment="1">
      <alignment horizontal="center" vertical="center"/>
    </xf>
    <xf numFmtId="49" fontId="14" fillId="33" borderId="14" xfId="56" applyNumberFormat="1" applyFont="1" applyFill="1" applyBorder="1" applyAlignment="1">
      <alignment horizontal="center" vertical="center" wrapText="1"/>
    </xf>
    <xf numFmtId="49" fontId="14" fillId="33" borderId="14" xfId="56" applyNumberFormat="1" applyFont="1" applyFill="1" applyBorder="1" applyAlignment="1">
      <alignment horizontal="center" vertical="center"/>
    </xf>
    <xf numFmtId="49" fontId="14" fillId="33" borderId="15" xfId="56" applyNumberFormat="1" applyFont="1" applyFill="1" applyBorder="1" applyAlignment="1">
      <alignment horizontal="center" vertical="center"/>
    </xf>
    <xf numFmtId="0" fontId="15" fillId="35" borderId="16" xfId="56" applyFont="1" applyFill="1" applyBorder="1" applyAlignment="1">
      <alignment vertical="center"/>
    </xf>
    <xf numFmtId="0" fontId="15" fillId="35" borderId="17" xfId="56" applyFont="1" applyFill="1" applyBorder="1" applyAlignment="1">
      <alignment vertical="center"/>
    </xf>
    <xf numFmtId="49" fontId="16" fillId="33" borderId="13" xfId="56" applyNumberFormat="1" applyFont="1" applyFill="1" applyBorder="1" applyAlignment="1">
      <alignment vertical="center"/>
    </xf>
    <xf numFmtId="0" fontId="16" fillId="33" borderId="14" xfId="56" applyFont="1" applyFill="1" applyBorder="1" applyAlignment="1">
      <alignment horizontal="center" vertical="center"/>
    </xf>
    <xf numFmtId="0" fontId="16" fillId="33" borderId="14" xfId="56" applyFont="1" applyFill="1" applyBorder="1" applyAlignment="1">
      <alignment vertical="center"/>
    </xf>
    <xf numFmtId="0" fontId="16" fillId="33" borderId="15" xfId="56" applyFont="1" applyFill="1" applyBorder="1" applyAlignment="1">
      <alignment vertical="center"/>
    </xf>
    <xf numFmtId="0" fontId="15" fillId="35" borderId="0" xfId="56" applyFont="1" applyFill="1" applyBorder="1" applyAlignment="1">
      <alignment/>
    </xf>
    <xf numFmtId="3" fontId="15" fillId="35" borderId="0" xfId="56" applyNumberFormat="1" applyFont="1" applyFill="1" applyBorder="1" applyAlignment="1">
      <alignment/>
    </xf>
    <xf numFmtId="49" fontId="17" fillId="35" borderId="18" xfId="56" applyNumberFormat="1" applyFont="1" applyFill="1" applyBorder="1" applyAlignment="1">
      <alignment horizontal="left" vertical="top" wrapText="1"/>
    </xf>
    <xf numFmtId="49" fontId="17" fillId="35" borderId="19" xfId="56" applyNumberFormat="1" applyFont="1" applyFill="1" applyBorder="1" applyAlignment="1">
      <alignment horizontal="center" wrapText="1"/>
    </xf>
    <xf numFmtId="0" fontId="17" fillId="35" borderId="19" xfId="56" applyNumberFormat="1" applyFont="1" applyFill="1" applyBorder="1" applyAlignment="1">
      <alignment wrapText="1"/>
    </xf>
    <xf numFmtId="49" fontId="17" fillId="35" borderId="19" xfId="56" applyNumberFormat="1" applyFont="1" applyFill="1" applyBorder="1" applyAlignment="1">
      <alignment horizontal="right" wrapText="1"/>
    </xf>
    <xf numFmtId="3" fontId="17" fillId="35" borderId="19" xfId="56" applyNumberFormat="1" applyFont="1" applyFill="1" applyBorder="1" applyAlignment="1">
      <alignment horizontal="right" wrapText="1"/>
    </xf>
    <xf numFmtId="3" fontId="17" fillId="35" borderId="20" xfId="56" applyNumberFormat="1" applyFont="1" applyFill="1" applyBorder="1" applyAlignment="1">
      <alignment horizontal="right" wrapText="1"/>
    </xf>
    <xf numFmtId="49" fontId="18" fillId="33" borderId="13" xfId="56" applyNumberFormat="1" applyFont="1" applyFill="1" applyBorder="1" applyAlignment="1">
      <alignment vertical="center"/>
    </xf>
    <xf numFmtId="0" fontId="18" fillId="33" borderId="14" xfId="56" applyFont="1" applyFill="1" applyBorder="1" applyAlignment="1">
      <alignment horizontal="center" vertical="center"/>
    </xf>
    <xf numFmtId="0" fontId="18" fillId="33" borderId="14" xfId="56" applyFont="1" applyFill="1" applyBorder="1" applyAlignment="1">
      <alignment vertical="center"/>
    </xf>
    <xf numFmtId="3" fontId="18" fillId="33" borderId="15" xfId="56" applyNumberFormat="1" applyFont="1" applyFill="1" applyBorder="1" applyAlignment="1">
      <alignment vertical="center"/>
    </xf>
    <xf numFmtId="0" fontId="3" fillId="36" borderId="21" xfId="56" applyFont="1" applyFill="1" applyBorder="1" applyAlignment="1">
      <alignment/>
    </xf>
    <xf numFmtId="0" fontId="3" fillId="0" borderId="0" xfId="56" applyFont="1" applyFill="1" applyBorder="1" applyAlignment="1">
      <alignment/>
    </xf>
    <xf numFmtId="177" fontId="14" fillId="35" borderId="0" xfId="56" applyNumberFormat="1" applyFont="1" applyFill="1" applyBorder="1" applyAlignment="1">
      <alignment vertical="center"/>
    </xf>
    <xf numFmtId="49" fontId="11" fillId="37" borderId="22" xfId="56" applyNumberFormat="1" applyFont="1" applyFill="1" applyBorder="1" applyAlignment="1">
      <alignment vertical="center"/>
    </xf>
    <xf numFmtId="49" fontId="11" fillId="37" borderId="23" xfId="56" applyNumberFormat="1" applyFont="1" applyFill="1" applyBorder="1" applyAlignment="1">
      <alignment vertical="center"/>
    </xf>
    <xf numFmtId="49" fontId="3" fillId="37" borderId="24" xfId="56" applyNumberFormat="1" applyFont="1" applyFill="1" applyBorder="1" applyAlignment="1">
      <alignment/>
    </xf>
    <xf numFmtId="49" fontId="11" fillId="35" borderId="25" xfId="56" applyNumberFormat="1" applyFont="1" applyFill="1" applyBorder="1" applyAlignment="1">
      <alignment vertical="center"/>
    </xf>
    <xf numFmtId="3" fontId="11" fillId="35" borderId="26" xfId="56" applyNumberFormat="1" applyFont="1" applyFill="1" applyBorder="1" applyAlignment="1">
      <alignment vertical="center"/>
    </xf>
    <xf numFmtId="9" fontId="3" fillId="35" borderId="27" xfId="56" applyNumberFormat="1" applyFont="1" applyFill="1" applyBorder="1" applyAlignment="1">
      <alignment/>
    </xf>
    <xf numFmtId="0" fontId="11" fillId="35" borderId="26" xfId="56" applyNumberFormat="1" applyFont="1" applyFill="1" applyBorder="1" applyAlignment="1">
      <alignment vertical="center"/>
    </xf>
    <xf numFmtId="178" fontId="11" fillId="35" borderId="26" xfId="56" applyNumberFormat="1" applyFont="1" applyFill="1" applyBorder="1" applyAlignment="1">
      <alignment vertical="center"/>
    </xf>
    <xf numFmtId="0" fontId="6" fillId="0" borderId="0" xfId="56" applyFont="1" applyFill="1" applyBorder="1" applyAlignment="1">
      <alignment vertical="center"/>
    </xf>
    <xf numFmtId="0" fontId="1" fillId="35" borderId="28" xfId="56" applyFont="1" applyFill="1" applyBorder="1" applyAlignment="1">
      <alignment/>
    </xf>
    <xf numFmtId="49" fontId="11" fillId="37" borderId="29" xfId="56" applyNumberFormat="1" applyFont="1" applyFill="1" applyBorder="1" applyAlignment="1">
      <alignment vertical="center"/>
    </xf>
    <xf numFmtId="178" fontId="11" fillId="37" borderId="30" xfId="56" applyNumberFormat="1" applyFont="1" applyFill="1" applyBorder="1" applyAlignment="1">
      <alignment vertical="center"/>
    </xf>
    <xf numFmtId="9" fontId="11" fillId="37" borderId="31" xfId="56" applyNumberFormat="1" applyFont="1" applyFill="1" applyBorder="1" applyAlignment="1">
      <alignment vertical="center"/>
    </xf>
    <xf numFmtId="0" fontId="1" fillId="35" borderId="0" xfId="56" applyFont="1" applyFill="1" applyBorder="1" applyAlignment="1">
      <alignment vertical="center"/>
    </xf>
    <xf numFmtId="0" fontId="6" fillId="35" borderId="0" xfId="56" applyFont="1" applyFill="1" applyBorder="1" applyAlignment="1">
      <alignment vertical="center"/>
    </xf>
    <xf numFmtId="0" fontId="19" fillId="35" borderId="0" xfId="56" applyFont="1" applyFill="1" applyBorder="1" applyAlignment="1">
      <alignment vertical="center"/>
    </xf>
    <xf numFmtId="0" fontId="6" fillId="36" borderId="32" xfId="56" applyFont="1" applyFill="1" applyBorder="1" applyAlignment="1">
      <alignment vertical="center"/>
    </xf>
    <xf numFmtId="49" fontId="11" fillId="37" borderId="33" xfId="56" applyNumberFormat="1" applyFont="1" applyFill="1" applyBorder="1" applyAlignment="1">
      <alignment vertical="center"/>
    </xf>
    <xf numFmtId="0" fontId="11" fillId="0" borderId="0" xfId="56" applyFont="1" applyFill="1" applyBorder="1" applyAlignment="1">
      <alignment vertical="center"/>
    </xf>
    <xf numFmtId="177" fontId="20" fillId="35" borderId="0" xfId="56" applyNumberFormat="1" applyFont="1" applyFill="1" applyBorder="1" applyAlignment="1">
      <alignment vertical="center"/>
    </xf>
    <xf numFmtId="49" fontId="11" fillId="37" borderId="34" xfId="56" applyNumberFormat="1" applyFont="1" applyFill="1" applyBorder="1" applyAlignment="1">
      <alignment vertical="center"/>
    </xf>
    <xf numFmtId="3" fontId="11" fillId="37" borderId="35" xfId="56" applyNumberFormat="1" applyFont="1" applyFill="1" applyBorder="1" applyAlignment="1">
      <alignment horizontal="center" vertical="center"/>
    </xf>
    <xf numFmtId="3" fontId="11" fillId="37" borderId="36" xfId="56" applyNumberFormat="1" applyFont="1" applyFill="1" applyBorder="1" applyAlignment="1">
      <alignment horizontal="center" vertical="center"/>
    </xf>
    <xf numFmtId="49" fontId="3" fillId="35" borderId="0" xfId="56" applyNumberFormat="1" applyFont="1" applyFill="1" applyBorder="1" applyAlignment="1">
      <alignment vertical="center"/>
    </xf>
    <xf numFmtId="0" fontId="3" fillId="35" borderId="0" xfId="56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4" fontId="9" fillId="0" borderId="0" xfId="50" applyNumberFormat="1" applyFont="1" applyFill="1" applyBorder="1" applyAlignment="1">
      <alignment vertical="center"/>
    </xf>
    <xf numFmtId="175" fontId="9" fillId="0" borderId="0" xfId="47" applyNumberFormat="1" applyFont="1" applyFill="1" applyBorder="1" applyAlignment="1">
      <alignment vertical="center"/>
    </xf>
    <xf numFmtId="49" fontId="14" fillId="33" borderId="18" xfId="56" applyNumberFormat="1" applyFont="1" applyFill="1" applyBorder="1" applyAlignment="1">
      <alignment horizontal="center" vertical="center"/>
    </xf>
    <xf numFmtId="49" fontId="14" fillId="33" borderId="19" xfId="56" applyNumberFormat="1" applyFont="1" applyFill="1" applyBorder="1" applyAlignment="1">
      <alignment horizontal="center" vertical="center" wrapText="1"/>
    </xf>
    <xf numFmtId="49" fontId="14" fillId="33" borderId="19" xfId="56" applyNumberFormat="1" applyFont="1" applyFill="1" applyBorder="1" applyAlignment="1">
      <alignment horizontal="center" vertical="center"/>
    </xf>
    <xf numFmtId="49" fontId="14" fillId="33" borderId="20" xfId="56" applyNumberFormat="1" applyFont="1" applyFill="1" applyBorder="1" applyAlignment="1">
      <alignment horizontal="center" vertical="center"/>
    </xf>
    <xf numFmtId="0" fontId="38" fillId="0" borderId="0" xfId="56" applyNumberFormat="1" applyFont="1" applyBorder="1" applyAlignment="1">
      <alignment/>
    </xf>
    <xf numFmtId="49" fontId="17" fillId="35" borderId="18" xfId="56" applyNumberFormat="1" applyFont="1" applyFill="1" applyBorder="1" applyAlignment="1">
      <alignment wrapText="1"/>
    </xf>
    <xf numFmtId="49" fontId="17" fillId="35" borderId="19" xfId="56" applyNumberFormat="1" applyFont="1" applyFill="1" applyBorder="1" applyAlignment="1">
      <alignment horizontal="center"/>
    </xf>
    <xf numFmtId="3" fontId="17" fillId="35" borderId="19" xfId="56" applyNumberFormat="1" applyFont="1" applyFill="1" applyBorder="1" applyAlignment="1">
      <alignment/>
    </xf>
    <xf numFmtId="3" fontId="17" fillId="35" borderId="20" xfId="56" applyNumberFormat="1" applyFont="1" applyFill="1" applyBorder="1" applyAlignment="1">
      <alignment/>
    </xf>
    <xf numFmtId="49" fontId="17" fillId="35" borderId="0" xfId="56" applyNumberFormat="1" applyFont="1" applyFill="1" applyBorder="1" applyAlignment="1">
      <alignment horizontal="left" vertical="center"/>
    </xf>
    <xf numFmtId="3" fontId="54" fillId="35" borderId="0" xfId="56" applyNumberFormat="1" applyFont="1" applyFill="1" applyBorder="1" applyAlignment="1">
      <alignment/>
    </xf>
    <xf numFmtId="49" fontId="21" fillId="33" borderId="37" xfId="56" applyNumberFormat="1" applyFont="1" applyFill="1" applyBorder="1" applyAlignment="1">
      <alignment vertical="center"/>
    </xf>
    <xf numFmtId="0" fontId="21" fillId="33" borderId="38" xfId="56" applyFont="1" applyFill="1" applyBorder="1" applyAlignment="1">
      <alignment horizontal="center" vertical="center"/>
    </xf>
    <xf numFmtId="0" fontId="21" fillId="33" borderId="38" xfId="56" applyFont="1" applyFill="1" applyBorder="1" applyAlignment="1">
      <alignment vertical="center"/>
    </xf>
    <xf numFmtId="3" fontId="21" fillId="33" borderId="39" xfId="56" applyNumberFormat="1" applyFont="1" applyFill="1" applyBorder="1" applyAlignment="1">
      <alignment vertical="center"/>
    </xf>
    <xf numFmtId="175" fontId="11" fillId="37" borderId="12" xfId="56" applyNumberFormat="1" applyFont="1" applyFill="1" applyBorder="1" applyAlignment="1">
      <alignment horizontal="center" vertical="center"/>
    </xf>
    <xf numFmtId="175" fontId="11" fillId="37" borderId="40" xfId="56" applyNumberFormat="1" applyFont="1" applyFill="1" applyBorder="1" applyAlignment="1">
      <alignment horizontal="center" vertical="center"/>
    </xf>
    <xf numFmtId="3" fontId="11" fillId="37" borderId="12" xfId="56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horizontal="center" vertical="center"/>
    </xf>
    <xf numFmtId="2" fontId="4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174" fontId="4" fillId="38" borderId="10" xfId="50" applyNumberFormat="1" applyFont="1" applyFill="1" applyBorder="1" applyAlignment="1">
      <alignment vertical="center"/>
    </xf>
    <xf numFmtId="174" fontId="10" fillId="38" borderId="10" xfId="50" applyNumberFormat="1" applyFont="1" applyFill="1" applyBorder="1" applyAlignment="1">
      <alignment vertical="center"/>
    </xf>
    <xf numFmtId="0" fontId="3" fillId="38" borderId="0" xfId="0" applyFont="1" applyFill="1" applyAlignment="1">
      <alignment vertical="center"/>
    </xf>
    <xf numFmtId="0" fontId="4" fillId="38" borderId="0" xfId="0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4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55" fillId="36" borderId="42" xfId="56" applyNumberFormat="1" applyFont="1" applyFill="1" applyBorder="1" applyAlignment="1">
      <alignment vertical="center"/>
    </xf>
    <xf numFmtId="0" fontId="55" fillId="36" borderId="43" xfId="56" applyFont="1" applyFill="1" applyBorder="1" applyAlignment="1">
      <alignment vertical="center"/>
    </xf>
    <xf numFmtId="49" fontId="55" fillId="36" borderId="44" xfId="56" applyNumberFormat="1" applyFont="1" applyFill="1" applyBorder="1" applyAlignment="1">
      <alignment horizontal="center" vertical="center"/>
    </xf>
    <xf numFmtId="49" fontId="55" fillId="36" borderId="45" xfId="56" applyNumberFormat="1" applyFont="1" applyFill="1" applyBorder="1" applyAlignment="1">
      <alignment horizontal="center" vertical="center"/>
    </xf>
    <xf numFmtId="49" fontId="55" fillId="36" borderId="46" xfId="56" applyNumberFormat="1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left" vertical="center"/>
    </xf>
    <xf numFmtId="0" fontId="6" fillId="34" borderId="47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3" fontId="4" fillId="0" borderId="10" xfId="47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4" fontId="4" fillId="0" borderId="10" xfId="5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" fontId="4" fillId="0" borderId="10" xfId="50" applyNumberFormat="1" applyFont="1" applyFill="1" applyBorder="1" applyAlignment="1">
      <alignment horizontal="center" vertical="center"/>
    </xf>
    <xf numFmtId="175" fontId="3" fillId="0" borderId="10" xfId="47" applyNumberFormat="1" applyFont="1" applyFill="1" applyBorder="1" applyAlignment="1">
      <alignment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_Hoja1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rmal 4" xfId="57"/>
    <cellStyle name="Normal 4 2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76200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77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83"/>
  <sheetViews>
    <sheetView tabSelected="1" zoomScale="124" zoomScaleNormal="124" zoomScalePageLayoutView="0" workbookViewId="0" topLeftCell="A62">
      <selection activeCell="G77" sqref="G77"/>
    </sheetView>
  </sheetViews>
  <sheetFormatPr defaultColWidth="11.421875" defaultRowHeight="15" customHeight="1"/>
  <cols>
    <col min="1" max="1" width="1.8515625" style="1" customWidth="1"/>
    <col min="2" max="2" width="26.00390625" style="1" customWidth="1"/>
    <col min="3" max="3" width="14.28125" style="1" customWidth="1"/>
    <col min="4" max="4" width="7.8515625" style="1" customWidth="1"/>
    <col min="5" max="5" width="9.28125" style="1" customWidth="1"/>
    <col min="6" max="6" width="11.421875" style="1" customWidth="1"/>
    <col min="7" max="7" width="16.57421875" style="1" customWidth="1"/>
    <col min="8" max="8" width="14.28125" style="1" customWidth="1"/>
    <col min="9" max="9" width="19.28125" style="1" customWidth="1"/>
    <col min="10" max="10" width="16.57421875" style="1" customWidth="1"/>
    <col min="11" max="16384" width="11.421875" style="1" customWidth="1"/>
  </cols>
  <sheetData>
    <row r="4" ht="15" customHeight="1">
      <c r="E4" s="7"/>
    </row>
    <row r="5" spans="2:7" ht="21.75" customHeight="1">
      <c r="B5" s="38" t="s">
        <v>0</v>
      </c>
      <c r="C5" s="9" t="s">
        <v>1</v>
      </c>
      <c r="D5" s="10"/>
      <c r="E5" s="138" t="s">
        <v>2</v>
      </c>
      <c r="F5" s="138"/>
      <c r="G5" s="11">
        <v>400</v>
      </c>
    </row>
    <row r="6" spans="2:7" ht="24" customHeight="1">
      <c r="B6" s="12" t="s">
        <v>3</v>
      </c>
      <c r="C6" s="13" t="s">
        <v>4</v>
      </c>
      <c r="D6" s="10"/>
      <c r="E6" s="139" t="s">
        <v>5</v>
      </c>
      <c r="F6" s="139"/>
      <c r="G6" s="11" t="s">
        <v>6</v>
      </c>
    </row>
    <row r="7" spans="2:7" ht="21.75" customHeight="1">
      <c r="B7" s="12" t="s">
        <v>7</v>
      </c>
      <c r="C7" s="11" t="s">
        <v>8</v>
      </c>
      <c r="D7" s="10"/>
      <c r="E7" s="154" t="s">
        <v>9</v>
      </c>
      <c r="F7" s="154"/>
      <c r="G7" s="9">
        <v>2446</v>
      </c>
    </row>
    <row r="8" spans="2:8" ht="20.25" customHeight="1">
      <c r="B8" s="12" t="s">
        <v>10</v>
      </c>
      <c r="C8" s="11" t="s">
        <v>11</v>
      </c>
      <c r="D8" s="10"/>
      <c r="E8" s="155" t="s">
        <v>12</v>
      </c>
      <c r="F8" s="156"/>
      <c r="G8" s="157">
        <f>+G7*G5</f>
        <v>978400</v>
      </c>
      <c r="H8" s="2"/>
    </row>
    <row r="9" spans="2:7" ht="15" customHeight="1">
      <c r="B9" s="14" t="s">
        <v>13</v>
      </c>
      <c r="C9" s="9" t="s">
        <v>14</v>
      </c>
      <c r="D9" s="10"/>
      <c r="E9" s="140" t="s">
        <v>15</v>
      </c>
      <c r="F9" s="141"/>
      <c r="G9" s="11" t="s">
        <v>16</v>
      </c>
    </row>
    <row r="10" spans="2:7" ht="23.25" customHeight="1">
      <c r="B10" s="12" t="s">
        <v>17</v>
      </c>
      <c r="C10" s="13" t="s">
        <v>76</v>
      </c>
      <c r="D10" s="10"/>
      <c r="E10" s="140" t="s">
        <v>18</v>
      </c>
      <c r="F10" s="141"/>
      <c r="G10" s="11" t="s">
        <v>6</v>
      </c>
    </row>
    <row r="11" spans="2:7" ht="15" customHeight="1">
      <c r="B11" s="12" t="s">
        <v>19</v>
      </c>
      <c r="C11" s="15">
        <v>44986</v>
      </c>
      <c r="D11" s="16"/>
      <c r="E11" s="136" t="s">
        <v>20</v>
      </c>
      <c r="F11" s="137"/>
      <c r="G11" s="17" t="s">
        <v>21</v>
      </c>
    </row>
    <row r="12" spans="2:7" ht="15" customHeight="1">
      <c r="B12" s="18"/>
      <c r="C12" s="19"/>
      <c r="D12" s="16"/>
      <c r="E12" s="3"/>
      <c r="F12" s="3"/>
      <c r="G12" s="20"/>
    </row>
    <row r="13" spans="2:7" ht="15" customHeight="1">
      <c r="B13" s="149" t="s">
        <v>22</v>
      </c>
      <c r="C13" s="150"/>
      <c r="D13" s="150"/>
      <c r="E13" s="150"/>
      <c r="F13" s="150"/>
      <c r="G13" s="151"/>
    </row>
    <row r="14" spans="3:7" ht="15" customHeight="1">
      <c r="C14" s="21"/>
      <c r="D14" s="21"/>
      <c r="E14" s="22"/>
      <c r="F14" s="23"/>
      <c r="G14" s="24"/>
    </row>
    <row r="15" spans="2:7" ht="15" customHeight="1">
      <c r="B15" s="47" t="s">
        <v>23</v>
      </c>
      <c r="C15" s="25"/>
      <c r="D15" s="25"/>
      <c r="E15" s="3"/>
      <c r="F15" s="26"/>
      <c r="G15" s="26"/>
    </row>
    <row r="16" spans="2:7" ht="20.25" customHeight="1">
      <c r="B16" s="39" t="s">
        <v>24</v>
      </c>
      <c r="C16" s="40" t="s">
        <v>25</v>
      </c>
      <c r="D16" s="40" t="s">
        <v>26</v>
      </c>
      <c r="E16" s="40" t="s">
        <v>27</v>
      </c>
      <c r="F16" s="41" t="s">
        <v>28</v>
      </c>
      <c r="G16" s="41" t="s">
        <v>29</v>
      </c>
    </row>
    <row r="17" spans="2:7" ht="27.75" customHeight="1">
      <c r="B17" s="14" t="s">
        <v>30</v>
      </c>
      <c r="C17" s="158" t="s">
        <v>31</v>
      </c>
      <c r="D17" s="158">
        <v>4.35</v>
      </c>
      <c r="E17" s="158" t="s">
        <v>32</v>
      </c>
      <c r="F17" s="159">
        <v>25000</v>
      </c>
      <c r="G17" s="159">
        <f>D17*F17</f>
        <v>108749.99999999999</v>
      </c>
    </row>
    <row r="18" spans="2:7" ht="15" customHeight="1">
      <c r="B18" s="42" t="s">
        <v>33</v>
      </c>
      <c r="C18" s="43"/>
      <c r="D18" s="43"/>
      <c r="E18" s="42"/>
      <c r="F18" s="44"/>
      <c r="G18" s="44">
        <f>+G17</f>
        <v>108749.99999999999</v>
      </c>
    </row>
    <row r="19" spans="2:7" ht="15" customHeight="1">
      <c r="B19" s="3"/>
      <c r="C19" s="25"/>
      <c r="D19" s="25"/>
      <c r="E19" s="3"/>
      <c r="F19" s="26"/>
      <c r="G19" s="26"/>
    </row>
    <row r="20" spans="1:10" s="53" customFormat="1" ht="12" customHeight="1">
      <c r="A20" s="49"/>
      <c r="B20" s="50" t="s">
        <v>77</v>
      </c>
      <c r="C20" s="51"/>
      <c r="D20" s="51"/>
      <c r="E20" s="51"/>
      <c r="F20" s="52"/>
      <c r="G20" s="52"/>
      <c r="J20" s="54"/>
    </row>
    <row r="21" spans="1:10" s="53" customFormat="1" ht="24" customHeight="1">
      <c r="A21" s="49"/>
      <c r="B21" s="55" t="s">
        <v>24</v>
      </c>
      <c r="C21" s="56" t="s">
        <v>25</v>
      </c>
      <c r="D21" s="56" t="s">
        <v>26</v>
      </c>
      <c r="E21" s="57" t="s">
        <v>27</v>
      </c>
      <c r="F21" s="56" t="s">
        <v>28</v>
      </c>
      <c r="G21" s="58" t="s">
        <v>29</v>
      </c>
      <c r="J21" s="54"/>
    </row>
    <row r="22" spans="1:10" s="53" customFormat="1" ht="12" customHeight="1">
      <c r="A22" s="49"/>
      <c r="B22" s="59"/>
      <c r="C22" s="51"/>
      <c r="D22" s="51"/>
      <c r="E22" s="51"/>
      <c r="F22" s="52"/>
      <c r="G22" s="60"/>
      <c r="J22" s="54"/>
    </row>
    <row r="23" spans="1:10" s="53" customFormat="1" ht="12" customHeight="1">
      <c r="A23" s="49"/>
      <c r="B23" s="61" t="s">
        <v>78</v>
      </c>
      <c r="C23" s="62"/>
      <c r="D23" s="62"/>
      <c r="E23" s="62"/>
      <c r="F23" s="63"/>
      <c r="G23" s="64"/>
      <c r="J23" s="54"/>
    </row>
    <row r="24" spans="1:10" s="53" customFormat="1" ht="12" customHeight="1">
      <c r="A24" s="49"/>
      <c r="B24" s="65"/>
      <c r="C24" s="65"/>
      <c r="D24" s="65"/>
      <c r="E24" s="65"/>
      <c r="F24" s="66"/>
      <c r="G24" s="66"/>
      <c r="J24" s="54"/>
    </row>
    <row r="25" spans="1:10" s="53" customFormat="1" ht="12" customHeight="1">
      <c r="A25" s="49"/>
      <c r="B25" s="50" t="s">
        <v>34</v>
      </c>
      <c r="C25" s="51"/>
      <c r="D25" s="51"/>
      <c r="E25" s="51"/>
      <c r="F25" s="52"/>
      <c r="G25" s="52"/>
      <c r="J25" s="54"/>
    </row>
    <row r="26" spans="1:10" s="53" customFormat="1" ht="24" customHeight="1">
      <c r="A26" s="49"/>
      <c r="B26" s="55" t="s">
        <v>24</v>
      </c>
      <c r="C26" s="57" t="s">
        <v>25</v>
      </c>
      <c r="D26" s="57" t="s">
        <v>26</v>
      </c>
      <c r="E26" s="57" t="s">
        <v>27</v>
      </c>
      <c r="F26" s="56" t="s">
        <v>28</v>
      </c>
      <c r="G26" s="58" t="s">
        <v>29</v>
      </c>
      <c r="J26" s="54"/>
    </row>
    <row r="27" spans="1:10" s="53" customFormat="1" ht="15" customHeight="1">
      <c r="A27" s="49"/>
      <c r="B27" s="67"/>
      <c r="C27" s="68"/>
      <c r="D27" s="69"/>
      <c r="E27" s="70"/>
      <c r="F27" s="71"/>
      <c r="G27" s="72">
        <f>(D27*F27)</f>
        <v>0</v>
      </c>
      <c r="J27" s="54"/>
    </row>
    <row r="28" spans="1:10" s="53" customFormat="1" ht="12.75" customHeight="1">
      <c r="A28" s="49"/>
      <c r="B28" s="73" t="s">
        <v>38</v>
      </c>
      <c r="C28" s="74"/>
      <c r="D28" s="74"/>
      <c r="E28" s="74"/>
      <c r="F28" s="75"/>
      <c r="G28" s="76">
        <f>SUM(G27:G27)</f>
        <v>0</v>
      </c>
      <c r="J28" s="54"/>
    </row>
    <row r="29" spans="2:7" ht="15" customHeight="1">
      <c r="B29" s="3"/>
      <c r="C29" s="25"/>
      <c r="D29" s="25"/>
      <c r="E29" s="3"/>
      <c r="F29" s="26"/>
      <c r="G29" s="26"/>
    </row>
    <row r="30" spans="2:7" ht="12.75" customHeight="1">
      <c r="B30" s="47" t="s">
        <v>34</v>
      </c>
      <c r="C30" s="25"/>
      <c r="D30" s="25"/>
      <c r="E30" s="3"/>
      <c r="F30" s="26"/>
      <c r="G30" s="26"/>
    </row>
    <row r="31" spans="2:7" ht="17.25" customHeight="1">
      <c r="B31" s="39" t="s">
        <v>24</v>
      </c>
      <c r="C31" s="40" t="s">
        <v>25</v>
      </c>
      <c r="D31" s="40" t="s">
        <v>26</v>
      </c>
      <c r="E31" s="40" t="s">
        <v>27</v>
      </c>
      <c r="F31" s="41" t="s">
        <v>28</v>
      </c>
      <c r="G31" s="41" t="s">
        <v>29</v>
      </c>
    </row>
    <row r="32" spans="2:8" ht="15" customHeight="1">
      <c r="B32" s="128" t="s">
        <v>35</v>
      </c>
      <c r="C32" s="129" t="s">
        <v>36</v>
      </c>
      <c r="D32" s="130">
        <v>0.2</v>
      </c>
      <c r="E32" s="131" t="s">
        <v>37</v>
      </c>
      <c r="F32" s="132">
        <v>165000</v>
      </c>
      <c r="G32" s="133">
        <f>+F32*D32</f>
        <v>33000</v>
      </c>
      <c r="H32" s="134"/>
    </row>
    <row r="33" spans="2:7" ht="18" customHeight="1">
      <c r="B33" s="42" t="s">
        <v>38</v>
      </c>
      <c r="C33" s="43"/>
      <c r="D33" s="43"/>
      <c r="E33" s="42"/>
      <c r="F33" s="44"/>
      <c r="G33" s="44">
        <f>+G32</f>
        <v>33000</v>
      </c>
    </row>
    <row r="34" spans="2:7" ht="15" customHeight="1">
      <c r="B34" s="29"/>
      <c r="C34" s="30"/>
      <c r="D34" s="25"/>
      <c r="E34" s="3"/>
      <c r="F34" s="26"/>
      <c r="G34" s="26"/>
    </row>
    <row r="35" spans="2:7" ht="15" customHeight="1">
      <c r="B35" s="47" t="s">
        <v>39</v>
      </c>
      <c r="C35" s="25"/>
      <c r="D35" s="25"/>
      <c r="E35" s="3"/>
      <c r="F35" s="26"/>
      <c r="G35" s="26"/>
    </row>
    <row r="36" spans="2:7" ht="18">
      <c r="B36" s="39" t="s">
        <v>24</v>
      </c>
      <c r="C36" s="40" t="s">
        <v>40</v>
      </c>
      <c r="D36" s="40" t="s">
        <v>41</v>
      </c>
      <c r="E36" s="40" t="s">
        <v>27</v>
      </c>
      <c r="F36" s="41" t="s">
        <v>28</v>
      </c>
      <c r="G36" s="41" t="s">
        <v>29</v>
      </c>
    </row>
    <row r="37" spans="2:7" ht="15" customHeight="1">
      <c r="B37" s="31" t="s">
        <v>42</v>
      </c>
      <c r="C37" s="27"/>
      <c r="D37" s="27"/>
      <c r="E37" s="27"/>
      <c r="F37" s="32"/>
      <c r="G37" s="33"/>
    </row>
    <row r="38" spans="2:13" ht="15" customHeight="1">
      <c r="B38" s="34" t="s">
        <v>43</v>
      </c>
      <c r="C38" s="27" t="s">
        <v>44</v>
      </c>
      <c r="D38" s="28">
        <v>150</v>
      </c>
      <c r="E38" s="27" t="s">
        <v>45</v>
      </c>
      <c r="F38" s="32">
        <v>756</v>
      </c>
      <c r="G38" s="35">
        <v>113400</v>
      </c>
      <c r="H38" s="8"/>
      <c r="I38" s="3"/>
      <c r="J38" s="3"/>
      <c r="K38" s="3"/>
      <c r="L38" s="4"/>
      <c r="M38" s="5"/>
    </row>
    <row r="39" spans="2:13" ht="15" customHeight="1">
      <c r="B39" s="34" t="s">
        <v>46</v>
      </c>
      <c r="C39" s="27" t="s">
        <v>44</v>
      </c>
      <c r="D39" s="28">
        <v>150</v>
      </c>
      <c r="E39" s="27" t="s">
        <v>47</v>
      </c>
      <c r="F39" s="32">
        <v>928</v>
      </c>
      <c r="G39" s="35">
        <v>139200</v>
      </c>
      <c r="H39" s="8"/>
      <c r="I39" s="3"/>
      <c r="J39" s="3"/>
      <c r="K39" s="3"/>
      <c r="L39" s="4"/>
      <c r="M39" s="5"/>
    </row>
    <row r="40" spans="2:13" ht="15" customHeight="1">
      <c r="B40" s="31" t="s">
        <v>48</v>
      </c>
      <c r="C40" s="27"/>
      <c r="D40" s="28"/>
      <c r="E40" s="27"/>
      <c r="F40" s="32"/>
      <c r="G40" s="35"/>
      <c r="H40" s="8"/>
      <c r="I40" s="3"/>
      <c r="J40" s="3"/>
      <c r="K40" s="3"/>
      <c r="L40" s="4"/>
      <c r="M40" s="5"/>
    </row>
    <row r="41" spans="2:13" ht="15" customHeight="1">
      <c r="B41" s="34" t="s">
        <v>49</v>
      </c>
      <c r="C41" s="27" t="s">
        <v>74</v>
      </c>
      <c r="D41" s="28">
        <v>756</v>
      </c>
      <c r="E41" s="27" t="s">
        <v>50</v>
      </c>
      <c r="F41" s="32">
        <v>185</v>
      </c>
      <c r="G41" s="35">
        <f aca="true" t="shared" si="0" ref="G41:G46">D41*F41</f>
        <v>139860</v>
      </c>
      <c r="I41" s="8"/>
      <c r="J41" s="3"/>
      <c r="K41" s="3"/>
      <c r="L41" s="4"/>
      <c r="M41" s="5"/>
    </row>
    <row r="42" spans="2:13" ht="15" customHeight="1">
      <c r="B42" s="34" t="s">
        <v>51</v>
      </c>
      <c r="C42" s="27" t="s">
        <v>74</v>
      </c>
      <c r="D42" s="28">
        <v>756</v>
      </c>
      <c r="E42" s="27" t="s">
        <v>45</v>
      </c>
      <c r="F42" s="32">
        <v>98</v>
      </c>
      <c r="G42" s="35">
        <f t="shared" si="0"/>
        <v>74088</v>
      </c>
      <c r="H42" s="8"/>
      <c r="I42" s="3"/>
      <c r="J42" s="3"/>
      <c r="K42" s="3"/>
      <c r="L42" s="4"/>
      <c r="M42" s="5"/>
    </row>
    <row r="43" spans="2:13" ht="15" customHeight="1">
      <c r="B43" s="31" t="s">
        <v>52</v>
      </c>
      <c r="C43" s="27"/>
      <c r="D43" s="28"/>
      <c r="E43" s="27"/>
      <c r="F43" s="32"/>
      <c r="G43" s="35"/>
      <c r="H43" s="8"/>
      <c r="I43" s="3"/>
      <c r="J43" s="3"/>
      <c r="K43" s="3"/>
      <c r="L43" s="4"/>
      <c r="M43" s="5"/>
    </row>
    <row r="44" spans="2:13" ht="15" customHeight="1">
      <c r="B44" s="160" t="s">
        <v>53</v>
      </c>
      <c r="C44" s="158" t="s">
        <v>54</v>
      </c>
      <c r="D44" s="161">
        <v>2</v>
      </c>
      <c r="E44" s="158" t="s">
        <v>55</v>
      </c>
      <c r="F44" s="162">
        <v>690</v>
      </c>
      <c r="G44" s="163">
        <f>D44*F44</f>
        <v>1380</v>
      </c>
      <c r="H44" s="135"/>
      <c r="I44" s="3"/>
      <c r="J44" s="3"/>
      <c r="K44" s="3"/>
      <c r="L44" s="4"/>
      <c r="M44" s="5"/>
    </row>
    <row r="45" spans="2:13" ht="15" customHeight="1">
      <c r="B45" s="160" t="s">
        <v>56</v>
      </c>
      <c r="C45" s="158" t="s">
        <v>54</v>
      </c>
      <c r="D45" s="161">
        <v>3</v>
      </c>
      <c r="E45" s="158" t="s">
        <v>55</v>
      </c>
      <c r="F45" s="162">
        <v>617</v>
      </c>
      <c r="G45" s="163">
        <f>D45*F45</f>
        <v>1851</v>
      </c>
      <c r="H45" s="134"/>
      <c r="I45" s="8"/>
      <c r="J45" s="3"/>
      <c r="K45" s="3"/>
      <c r="L45" s="4"/>
      <c r="M45" s="5"/>
    </row>
    <row r="46" spans="2:13" ht="15" customHeight="1">
      <c r="B46" s="34" t="s">
        <v>57</v>
      </c>
      <c r="C46" s="27" t="s">
        <v>25</v>
      </c>
      <c r="D46" s="28">
        <v>1</v>
      </c>
      <c r="E46" s="27" t="s">
        <v>58</v>
      </c>
      <c r="F46" s="32">
        <v>2000</v>
      </c>
      <c r="G46" s="35">
        <f t="shared" si="0"/>
        <v>2000</v>
      </c>
      <c r="H46" s="8"/>
      <c r="I46" s="3"/>
      <c r="J46" s="3"/>
      <c r="K46" s="3"/>
      <c r="L46" s="4"/>
      <c r="M46" s="5"/>
    </row>
    <row r="47" spans="2:10" ht="15" customHeight="1">
      <c r="B47" s="42" t="s">
        <v>59</v>
      </c>
      <c r="C47" s="43"/>
      <c r="D47" s="43"/>
      <c r="E47" s="42"/>
      <c r="F47" s="44"/>
      <c r="G47" s="45">
        <f>SUM(G37:G46)</f>
        <v>471779</v>
      </c>
      <c r="J47" s="1" t="s">
        <v>75</v>
      </c>
    </row>
    <row r="48" spans="1:7" ht="15" customHeight="1">
      <c r="A48" s="105"/>
      <c r="B48" s="106"/>
      <c r="C48" s="107"/>
      <c r="D48" s="107"/>
      <c r="E48" s="106"/>
      <c r="F48" s="108"/>
      <c r="G48" s="109"/>
    </row>
    <row r="49" spans="1:10" s="53" customFormat="1" ht="12" customHeight="1">
      <c r="A49" s="49"/>
      <c r="B49" s="50" t="s">
        <v>93</v>
      </c>
      <c r="C49" s="51"/>
      <c r="D49" s="51"/>
      <c r="E49" s="51"/>
      <c r="F49" s="52"/>
      <c r="G49" s="52"/>
      <c r="J49" s="54"/>
    </row>
    <row r="50" spans="1:14" s="53" customFormat="1" ht="24" customHeight="1">
      <c r="A50" s="49"/>
      <c r="B50" s="110" t="s">
        <v>80</v>
      </c>
      <c r="C50" s="111" t="s">
        <v>40</v>
      </c>
      <c r="D50" s="111" t="s">
        <v>41</v>
      </c>
      <c r="E50" s="112" t="s">
        <v>27</v>
      </c>
      <c r="F50" s="111" t="s">
        <v>28</v>
      </c>
      <c r="G50" s="113" t="s">
        <v>29</v>
      </c>
      <c r="J50" s="54"/>
      <c r="N50" s="114"/>
    </row>
    <row r="51" spans="1:14" s="53" customFormat="1" ht="12.75" customHeight="1">
      <c r="A51" s="49"/>
      <c r="B51" s="115"/>
      <c r="C51" s="116"/>
      <c r="D51" s="117"/>
      <c r="E51" s="68"/>
      <c r="F51" s="117"/>
      <c r="G51" s="118"/>
      <c r="I51" s="119"/>
      <c r="J51" s="54"/>
      <c r="N51" s="120">
        <v>10549</v>
      </c>
    </row>
    <row r="52" spans="1:14" s="53" customFormat="1" ht="13.5" customHeight="1">
      <c r="A52" s="49"/>
      <c r="B52" s="121" t="s">
        <v>94</v>
      </c>
      <c r="C52" s="122"/>
      <c r="D52" s="122"/>
      <c r="E52" s="122"/>
      <c r="F52" s="123"/>
      <c r="G52" s="124">
        <f>SUM(G51:G51)</f>
        <v>0</v>
      </c>
      <c r="J52" s="54"/>
      <c r="N52" s="114"/>
    </row>
    <row r="53" spans="1:7" ht="15" customHeight="1">
      <c r="A53" s="105"/>
      <c r="B53" s="106"/>
      <c r="C53" s="107"/>
      <c r="D53" s="107"/>
      <c r="E53" s="106"/>
      <c r="F53" s="108"/>
      <c r="G53" s="109"/>
    </row>
    <row r="54" spans="2:7" ht="15" customHeight="1">
      <c r="B54" s="147" t="s">
        <v>60</v>
      </c>
      <c r="C54" s="148"/>
      <c r="D54" s="148"/>
      <c r="E54" s="148"/>
      <c r="F54" s="148"/>
      <c r="G54" s="48">
        <f>+G18+G33+G47</f>
        <v>613529</v>
      </c>
    </row>
    <row r="55" spans="2:7" ht="15" customHeight="1">
      <c r="B55" s="152" t="s">
        <v>61</v>
      </c>
      <c r="C55" s="153"/>
      <c r="D55" s="153"/>
      <c r="E55" s="153"/>
      <c r="F55" s="153"/>
      <c r="G55" s="46">
        <f>G54*0.05</f>
        <v>30676.45</v>
      </c>
    </row>
    <row r="56" spans="2:7" ht="15" customHeight="1">
      <c r="B56" s="147" t="s">
        <v>62</v>
      </c>
      <c r="C56" s="148"/>
      <c r="D56" s="148"/>
      <c r="E56" s="148"/>
      <c r="F56" s="148"/>
      <c r="G56" s="48">
        <f>SUM(G54:G55)</f>
        <v>644205.45</v>
      </c>
    </row>
    <row r="57" spans="2:7" ht="15" customHeight="1">
      <c r="B57" s="152" t="s">
        <v>63</v>
      </c>
      <c r="C57" s="153"/>
      <c r="D57" s="153"/>
      <c r="E57" s="153"/>
      <c r="F57" s="153"/>
      <c r="G57" s="46">
        <f>G8</f>
        <v>978400</v>
      </c>
    </row>
    <row r="58" spans="2:8" ht="15" customHeight="1">
      <c r="B58" s="147" t="s">
        <v>64</v>
      </c>
      <c r="C58" s="148"/>
      <c r="D58" s="148"/>
      <c r="E58" s="148"/>
      <c r="F58" s="148"/>
      <c r="G58" s="48">
        <f>G57-G56</f>
        <v>334194.55000000005</v>
      </c>
      <c r="H58" s="6"/>
    </row>
    <row r="59" ht="15" customHeight="1">
      <c r="B59" s="1" t="s">
        <v>65</v>
      </c>
    </row>
    <row r="60" ht="15" customHeight="1">
      <c r="B60" s="36" t="s">
        <v>66</v>
      </c>
    </row>
    <row r="61" ht="15" customHeight="1">
      <c r="B61" s="1" t="s">
        <v>67</v>
      </c>
    </row>
    <row r="62" ht="15" customHeight="1">
      <c r="B62" s="37" t="s">
        <v>68</v>
      </c>
    </row>
    <row r="63" ht="15" customHeight="1">
      <c r="B63" s="1" t="s">
        <v>69</v>
      </c>
    </row>
    <row r="64" ht="15" customHeight="1">
      <c r="B64" s="37" t="s">
        <v>70</v>
      </c>
    </row>
    <row r="65" ht="15" customHeight="1">
      <c r="B65" s="1" t="s">
        <v>71</v>
      </c>
    </row>
    <row r="66" ht="15" customHeight="1">
      <c r="B66" s="37" t="s">
        <v>72</v>
      </c>
    </row>
    <row r="67" ht="15" customHeight="1">
      <c r="B67" s="1" t="s">
        <v>73</v>
      </c>
    </row>
    <row r="68" ht="15" customHeight="1" thickBot="1"/>
    <row r="69" spans="1:10" s="53" customFormat="1" ht="15" customHeight="1" thickBot="1">
      <c r="A69" s="49"/>
      <c r="B69" s="142" t="s">
        <v>79</v>
      </c>
      <c r="C69" s="143"/>
      <c r="D69" s="77"/>
      <c r="E69" s="78"/>
      <c r="F69" s="78"/>
      <c r="G69" s="79"/>
      <c r="J69" s="54"/>
    </row>
    <row r="70" spans="1:10" s="53" customFormat="1" ht="12" customHeight="1">
      <c r="A70" s="49"/>
      <c r="B70" s="80" t="s">
        <v>80</v>
      </c>
      <c r="C70" s="81" t="s">
        <v>81</v>
      </c>
      <c r="D70" s="82" t="s">
        <v>82</v>
      </c>
      <c r="E70" s="78"/>
      <c r="F70" s="78"/>
      <c r="G70" s="79"/>
      <c r="J70" s="54"/>
    </row>
    <row r="71" spans="1:10" s="53" customFormat="1" ht="12" customHeight="1">
      <c r="A71" s="49"/>
      <c r="B71" s="83" t="s">
        <v>83</v>
      </c>
      <c r="C71" s="84">
        <f>+G18</f>
        <v>108749.99999999999</v>
      </c>
      <c r="D71" s="85">
        <f>(C71/C77)</f>
        <v>0.16881260473657897</v>
      </c>
      <c r="E71" s="78"/>
      <c r="F71" s="78"/>
      <c r="G71" s="79"/>
      <c r="J71" s="54"/>
    </row>
    <row r="72" spans="1:10" s="53" customFormat="1" ht="12" customHeight="1">
      <c r="A72" s="49"/>
      <c r="B72" s="83" t="s">
        <v>84</v>
      </c>
      <c r="C72" s="86">
        <f>+G23</f>
        <v>0</v>
      </c>
      <c r="D72" s="85">
        <v>0</v>
      </c>
      <c r="E72" s="78"/>
      <c r="F72" s="78"/>
      <c r="G72" s="79"/>
      <c r="J72" s="54"/>
    </row>
    <row r="73" spans="1:10" s="53" customFormat="1" ht="12" customHeight="1">
      <c r="A73" s="49"/>
      <c r="B73" s="83" t="s">
        <v>85</v>
      </c>
      <c r="C73" s="84">
        <f>+G33</f>
        <v>33000</v>
      </c>
      <c r="D73" s="85">
        <f>(C73/C77)</f>
        <v>0.05122589385109984</v>
      </c>
      <c r="E73" s="78"/>
      <c r="F73" s="78"/>
      <c r="G73" s="79"/>
      <c r="J73" s="54"/>
    </row>
    <row r="74" spans="1:10" s="53" customFormat="1" ht="12" customHeight="1">
      <c r="A74" s="49"/>
      <c r="B74" s="83" t="s">
        <v>86</v>
      </c>
      <c r="C74" s="84">
        <f>+G47</f>
        <v>471779</v>
      </c>
      <c r="D74" s="85">
        <f>(C74/C77)</f>
        <v>0.7323424537932736</v>
      </c>
      <c r="E74" s="78"/>
      <c r="F74" s="78"/>
      <c r="G74" s="79"/>
      <c r="J74" s="54"/>
    </row>
    <row r="75" spans="1:10" s="53" customFormat="1" ht="12" customHeight="1">
      <c r="A75" s="49"/>
      <c r="B75" s="83" t="s">
        <v>87</v>
      </c>
      <c r="C75" s="87">
        <f>+G52</f>
        <v>0</v>
      </c>
      <c r="D75" s="85">
        <f>(C75/C77)</f>
        <v>0</v>
      </c>
      <c r="E75" s="88"/>
      <c r="F75" s="88"/>
      <c r="G75" s="79"/>
      <c r="J75" s="54"/>
    </row>
    <row r="76" spans="1:10" s="53" customFormat="1" ht="12" customHeight="1">
      <c r="A76" s="49"/>
      <c r="B76" s="83" t="s">
        <v>88</v>
      </c>
      <c r="C76" s="87">
        <f>+G55</f>
        <v>30676.45</v>
      </c>
      <c r="D76" s="85">
        <f>(C76/C77)</f>
        <v>0.04761904761904762</v>
      </c>
      <c r="E76" s="88"/>
      <c r="F76" s="88"/>
      <c r="G76" s="79"/>
      <c r="J76" s="54"/>
    </row>
    <row r="77" spans="1:10" s="53" customFormat="1" ht="12.75" customHeight="1" thickBot="1">
      <c r="A77" s="89"/>
      <c r="B77" s="90" t="s">
        <v>89</v>
      </c>
      <c r="C77" s="91">
        <f>SUM(C71:C76)</f>
        <v>644205.45</v>
      </c>
      <c r="D77" s="92">
        <f>SUM(D71:D76)</f>
        <v>1</v>
      </c>
      <c r="E77" s="88"/>
      <c r="F77" s="88"/>
      <c r="G77" s="79"/>
      <c r="J77" s="54"/>
    </row>
    <row r="78" spans="1:10" s="53" customFormat="1" ht="12" customHeight="1">
      <c r="A78" s="49"/>
      <c r="B78" s="93"/>
      <c r="C78" s="94"/>
      <c r="D78" s="94"/>
      <c r="E78" s="94"/>
      <c r="F78" s="94"/>
      <c r="G78" s="79"/>
      <c r="J78" s="54"/>
    </row>
    <row r="79" spans="1:10" s="53" customFormat="1" ht="12.75" customHeight="1" thickBot="1">
      <c r="A79" s="49"/>
      <c r="B79" s="95"/>
      <c r="C79" s="94"/>
      <c r="D79" s="94"/>
      <c r="E79" s="94"/>
      <c r="F79" s="94"/>
      <c r="G79" s="79"/>
      <c r="J79" s="54"/>
    </row>
    <row r="80" spans="1:10" s="53" customFormat="1" ht="12" customHeight="1">
      <c r="A80" s="49"/>
      <c r="B80" s="96"/>
      <c r="C80" s="144" t="s">
        <v>90</v>
      </c>
      <c r="D80" s="145"/>
      <c r="E80" s="146"/>
      <c r="F80" s="88"/>
      <c r="G80" s="79"/>
      <c r="J80" s="54"/>
    </row>
    <row r="81" spans="1:10" s="53" customFormat="1" ht="12" customHeight="1">
      <c r="A81" s="49"/>
      <c r="B81" s="97" t="s">
        <v>95</v>
      </c>
      <c r="C81" s="125">
        <f>G5*0.9</f>
        <v>360</v>
      </c>
      <c r="D81" s="127">
        <f>+G5</f>
        <v>400</v>
      </c>
      <c r="E81" s="126">
        <f>G5*1.1</f>
        <v>440.00000000000006</v>
      </c>
      <c r="F81" s="98"/>
      <c r="G81" s="99"/>
      <c r="J81" s="54"/>
    </row>
    <row r="82" spans="1:10" s="53" customFormat="1" ht="12.75" customHeight="1" thickBot="1">
      <c r="A82" s="49"/>
      <c r="B82" s="100" t="s">
        <v>91</v>
      </c>
      <c r="C82" s="101">
        <f>+C77/C81</f>
        <v>1789.4595833333333</v>
      </c>
      <c r="D82" s="101">
        <f>+C77/D81</f>
        <v>1610.5136249999998</v>
      </c>
      <c r="E82" s="102">
        <f>+C77/E81</f>
        <v>1464.103295454545</v>
      </c>
      <c r="F82" s="98"/>
      <c r="G82" s="99"/>
      <c r="J82" s="54"/>
    </row>
    <row r="83" spans="1:10" s="53" customFormat="1" ht="15" customHeight="1">
      <c r="A83" s="49"/>
      <c r="B83" s="103" t="s">
        <v>92</v>
      </c>
      <c r="C83" s="104"/>
      <c r="D83" s="104"/>
      <c r="E83" s="104"/>
      <c r="F83" s="78"/>
      <c r="G83" s="104"/>
      <c r="J83" s="54"/>
    </row>
  </sheetData>
  <sheetProtection/>
  <mergeCells count="15">
    <mergeCell ref="B69:C69"/>
    <mergeCell ref="C80:E80"/>
    <mergeCell ref="B58:F58"/>
    <mergeCell ref="B13:G13"/>
    <mergeCell ref="B54:F54"/>
    <mergeCell ref="B55:F55"/>
    <mergeCell ref="B56:F56"/>
    <mergeCell ref="B57:F57"/>
    <mergeCell ref="E11:F11"/>
    <mergeCell ref="E5:F5"/>
    <mergeCell ref="E6:F6"/>
    <mergeCell ref="E7:F7"/>
    <mergeCell ref="E9:F9"/>
    <mergeCell ref="E10:F10"/>
    <mergeCell ref="E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Campos Olivares Juan</dc:creator>
  <cp:keywords/>
  <dc:description/>
  <cp:lastModifiedBy>Diaz Molina Victor Leonardo</cp:lastModifiedBy>
  <cp:lastPrinted>2020-03-05T18:45:15Z</cp:lastPrinted>
  <dcterms:created xsi:type="dcterms:W3CDTF">2014-11-11T18:25:34Z</dcterms:created>
  <dcterms:modified xsi:type="dcterms:W3CDTF">2023-03-31T19:08:52Z</dcterms:modified>
  <cp:category/>
  <cp:version/>
  <cp:contentType/>
  <cp:contentStatus/>
</cp:coreProperties>
</file>